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8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I:\RAPPORTS ET DOCUMENTS\2023-02-PMQ\2-Graphiques\"/>
    </mc:Choice>
  </mc:AlternateContent>
  <bookViews>
    <workbookView xWindow="0" yWindow="0" windowWidth="19200" windowHeight="11460" firstSheet="14" activeTab="14"/>
  </bookViews>
  <sheets>
    <sheet name="Dés par région" sheetId="108" r:id="rId1"/>
    <sheet name="Evo dynamique emploi régional" sheetId="154" r:id="rId2"/>
    <sheet name="Evo emploi selon profil régions" sheetId="153" r:id="rId3"/>
    <sheet name="Décompo evo emploi" sheetId="155" r:id="rId4"/>
    <sheet name="MetiersAgr&amp;Ind" sheetId="158" r:id="rId5"/>
    <sheet name="SpherePres&amp;Prod" sheetId="159" r:id="rId6"/>
    <sheet name="BDR par région" sheetId="100" r:id="rId7"/>
    <sheet name="Jeunes deb par région" sheetId="99" r:id="rId8"/>
    <sheet name="Top 15 mob régionale" sheetId="152" r:id="rId9"/>
    <sheet name="Mob géo 2 par région" sheetId="148" r:id="rId10"/>
    <sheet name="Feuil2" sheetId="150" r:id="rId11"/>
    <sheet name="Aides à dom_sans tension" sheetId="151" r:id="rId12"/>
    <sheet name="Aides à dom_avec tension" sheetId="134" r:id="rId13"/>
    <sheet name="Techniciens B&amp;A" sheetId="145" r:id="rId14"/>
    <sheet name="OQ manutention" sheetId="112" r:id="rId15"/>
    <sheet name="Infirmiers" sheetId="129" r:id="rId16"/>
    <sheet name="Ingé en linformatique" sheetId="114" r:id="rId17"/>
    <sheet name="Décompo évo taux mob régionale" sheetId="157" r:id="rId18"/>
    <sheet name="Créa par région" sheetId="87" state="hidden" r:id="rId19"/>
    <sheet name="Mob géo par région" sheetId="101" state="hidden" r:id="rId20"/>
    <sheet name="dés en pct par FAP" sheetId="110" state="hidden" r:id="rId21"/>
    <sheet name="Dés Occitanie" sheetId="109" state="hidden" r:id="rId22"/>
    <sheet name="Dés IDF" sheetId="111" state="hidden" r:id="rId23"/>
    <sheet name="Dés Bretagne" sheetId="115" state="hidden" r:id="rId24"/>
    <sheet name="Dés BFC" sheetId="116" state="hidden" r:id="rId25"/>
    <sheet name="Dés NA" sheetId="117" state="hidden" r:id="rId26"/>
    <sheet name="données NAT" sheetId="113" state="hidden" r:id="rId27"/>
    <sheet name="Dés par région_métier2" sheetId="118" state="hidden" r:id="rId28"/>
    <sheet name="Dés par région_métier3" sheetId="119" state="hidden" r:id="rId29"/>
    <sheet name="Dés par région_domaine1" sheetId="121" state="hidden" r:id="rId30"/>
    <sheet name="Dés par région_métier5" sheetId="122" state="hidden" r:id="rId31"/>
    <sheet name="Dés par région_métier6" sheetId="123" state="hidden" r:id="rId32"/>
    <sheet name="Dés par région_métier7" sheetId="125" state="hidden" r:id="rId33"/>
    <sheet name="Dés par région_métier9" sheetId="128" state="hidden" r:id="rId34"/>
    <sheet name="Dés par région_métier11" sheetId="130" state="hidden" r:id="rId35"/>
    <sheet name="Dés par région_métier12" sheetId="131" state="hidden" r:id="rId36"/>
    <sheet name="Dés par région_métier13" sheetId="132" state="hidden" r:id="rId37"/>
    <sheet name="Dés par région_métier14" sheetId="133" state="hidden" r:id="rId38"/>
    <sheet name="Dés par région_métier16" sheetId="136" state="hidden" r:id="rId39"/>
    <sheet name="Dés par région_métier17" sheetId="138" state="hidden" r:id="rId40"/>
    <sheet name="Dés par région_métier19" sheetId="141" state="hidden" r:id="rId41"/>
    <sheet name="Dés par région_métier20" sheetId="142" state="hidden" r:id="rId42"/>
    <sheet name="Dés par région_métier21" sheetId="143" state="hidden" r:id="rId43"/>
    <sheet name="Dés par région_métier22" sheetId="140" state="hidden" r:id="rId44"/>
    <sheet name="Dés par région_métier24" sheetId="146" state="hidden" r:id="rId45"/>
    <sheet name="Dés par région_métier25" sheetId="147" state="hidden" r:id="rId46"/>
    <sheet name="tensions" sheetId="139" state="hidden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_LIB40" localSheetId="12">#REF!</definedName>
    <definedName name="__LIB40" localSheetId="11">#REF!</definedName>
    <definedName name="__LIB40" localSheetId="6">#REF!</definedName>
    <definedName name="__LIB40" localSheetId="18">#REF!</definedName>
    <definedName name="__LIB40" localSheetId="24">#REF!</definedName>
    <definedName name="__LIB40" localSheetId="23">#REF!</definedName>
    <definedName name="__LIB40" localSheetId="22">#REF!</definedName>
    <definedName name="__LIB40" localSheetId="25">#REF!</definedName>
    <definedName name="__LIB40" localSheetId="21">#REF!</definedName>
    <definedName name="__LIB40" localSheetId="0">#REF!</definedName>
    <definedName name="__LIB40" localSheetId="29">#REF!</definedName>
    <definedName name="__LIB40" localSheetId="34">#REF!</definedName>
    <definedName name="__LIB40" localSheetId="35">#REF!</definedName>
    <definedName name="__LIB40" localSheetId="36">#REF!</definedName>
    <definedName name="__LIB40" localSheetId="37">#REF!</definedName>
    <definedName name="__LIB40" localSheetId="38">#REF!</definedName>
    <definedName name="__LIB40" localSheetId="39">#REF!</definedName>
    <definedName name="__LIB40" localSheetId="40">#REF!</definedName>
    <definedName name="__LIB40" localSheetId="27">#REF!</definedName>
    <definedName name="__LIB40" localSheetId="41">#REF!</definedName>
    <definedName name="__LIB40" localSheetId="42">#REF!</definedName>
    <definedName name="__LIB40" localSheetId="43">#REF!</definedName>
    <definedName name="__LIB40" localSheetId="44">#REF!</definedName>
    <definedName name="__LIB40" localSheetId="45">#REF!</definedName>
    <definedName name="__LIB40" localSheetId="28">#REF!</definedName>
    <definedName name="__LIB40" localSheetId="30">#REF!</definedName>
    <definedName name="__LIB40" localSheetId="31">#REF!</definedName>
    <definedName name="__LIB40" localSheetId="32">#REF!</definedName>
    <definedName name="__LIB40" localSheetId="33">#REF!</definedName>
    <definedName name="__LIB40" localSheetId="1">#REF!</definedName>
    <definedName name="__LIB40" localSheetId="15">#REF!</definedName>
    <definedName name="__LIB40" localSheetId="16">#REF!</definedName>
    <definedName name="__LIB40" localSheetId="7">#REF!</definedName>
    <definedName name="__LIB40" localSheetId="9">#REF!</definedName>
    <definedName name="__LIB40" localSheetId="19">#REF!</definedName>
    <definedName name="__LIB40" localSheetId="14">#REF!</definedName>
    <definedName name="__LIB40" localSheetId="13">#REF!</definedName>
    <definedName name="__LIB40">#REF!</definedName>
    <definedName name="_EM9009" localSheetId="12">#REF!</definedName>
    <definedName name="_EM9009" localSheetId="11">#REF!</definedName>
    <definedName name="_EM9009" localSheetId="6">#REF!</definedName>
    <definedName name="_EM9009" localSheetId="18">#REF!</definedName>
    <definedName name="_EM9009" localSheetId="24">#REF!</definedName>
    <definedName name="_EM9009" localSheetId="23">#REF!</definedName>
    <definedName name="_EM9009" localSheetId="22">#REF!</definedName>
    <definedName name="_EM9009" localSheetId="25">#REF!</definedName>
    <definedName name="_EM9009" localSheetId="21">#REF!</definedName>
    <definedName name="_EM9009" localSheetId="0">#REF!</definedName>
    <definedName name="_EM9009" localSheetId="29">#REF!</definedName>
    <definedName name="_EM9009" localSheetId="34">#REF!</definedName>
    <definedName name="_EM9009" localSheetId="35">#REF!</definedName>
    <definedName name="_EM9009" localSheetId="36">#REF!</definedName>
    <definedName name="_EM9009" localSheetId="37">#REF!</definedName>
    <definedName name="_EM9009" localSheetId="38">#REF!</definedName>
    <definedName name="_EM9009" localSheetId="39">#REF!</definedName>
    <definedName name="_EM9009" localSheetId="40">#REF!</definedName>
    <definedName name="_EM9009" localSheetId="27">#REF!</definedName>
    <definedName name="_EM9009" localSheetId="41">#REF!</definedName>
    <definedName name="_EM9009" localSheetId="42">#REF!</definedName>
    <definedName name="_EM9009" localSheetId="43">#REF!</definedName>
    <definedName name="_EM9009" localSheetId="44">#REF!</definedName>
    <definedName name="_EM9009" localSheetId="45">#REF!</definedName>
    <definedName name="_EM9009" localSheetId="28">#REF!</definedName>
    <definedName name="_EM9009" localSheetId="30">#REF!</definedName>
    <definedName name="_EM9009" localSheetId="31">#REF!</definedName>
    <definedName name="_EM9009" localSheetId="32">#REF!</definedName>
    <definedName name="_EM9009" localSheetId="33">#REF!</definedName>
    <definedName name="_EM9009" localSheetId="1">#REF!</definedName>
    <definedName name="_EM9009" localSheetId="15">#REF!</definedName>
    <definedName name="_EM9009" localSheetId="16">#REF!</definedName>
    <definedName name="_EM9009" localSheetId="7">#REF!</definedName>
    <definedName name="_EM9009" localSheetId="9">#REF!</definedName>
    <definedName name="_EM9009" localSheetId="19">#REF!</definedName>
    <definedName name="_EM9009" localSheetId="14">#REF!</definedName>
    <definedName name="_EM9009" localSheetId="13">#REF!</definedName>
    <definedName name="_EM9009">#REF!</definedName>
    <definedName name="_EMP8210" localSheetId="12">#REF!</definedName>
    <definedName name="_EMP8210" localSheetId="11">#REF!</definedName>
    <definedName name="_EMP8210" localSheetId="6">#REF!</definedName>
    <definedName name="_EMP8210" localSheetId="18">#REF!</definedName>
    <definedName name="_EMP8210" localSheetId="24">#REF!</definedName>
    <definedName name="_EMP8210" localSheetId="23">#REF!</definedName>
    <definedName name="_EMP8210" localSheetId="22">#REF!</definedName>
    <definedName name="_EMP8210" localSheetId="25">#REF!</definedName>
    <definedName name="_EMP8210" localSheetId="21">#REF!</definedName>
    <definedName name="_EMP8210" localSheetId="0">#REF!</definedName>
    <definedName name="_EMP8210" localSheetId="29">#REF!</definedName>
    <definedName name="_EMP8210" localSheetId="34">#REF!</definedName>
    <definedName name="_EMP8210" localSheetId="35">#REF!</definedName>
    <definedName name="_EMP8210" localSheetId="36">#REF!</definedName>
    <definedName name="_EMP8210" localSheetId="37">#REF!</definedName>
    <definedName name="_EMP8210" localSheetId="38">#REF!</definedName>
    <definedName name="_EMP8210" localSheetId="39">#REF!</definedName>
    <definedName name="_EMP8210" localSheetId="40">#REF!</definedName>
    <definedName name="_EMP8210" localSheetId="27">#REF!</definedName>
    <definedName name="_EMP8210" localSheetId="41">#REF!</definedName>
    <definedName name="_EMP8210" localSheetId="42">#REF!</definedName>
    <definedName name="_EMP8210" localSheetId="43">#REF!</definedName>
    <definedName name="_EMP8210" localSheetId="44">#REF!</definedName>
    <definedName name="_EMP8210" localSheetId="45">#REF!</definedName>
    <definedName name="_EMP8210" localSheetId="28">#REF!</definedName>
    <definedName name="_EMP8210" localSheetId="30">#REF!</definedName>
    <definedName name="_EMP8210" localSheetId="31">#REF!</definedName>
    <definedName name="_EMP8210" localSheetId="32">#REF!</definedName>
    <definedName name="_EMP8210" localSheetId="33">#REF!</definedName>
    <definedName name="_EMP8210" localSheetId="1">#REF!</definedName>
    <definedName name="_EMP8210" localSheetId="15">#REF!</definedName>
    <definedName name="_EMP8210" localSheetId="16">#REF!</definedName>
    <definedName name="_EMP8210" localSheetId="7">#REF!</definedName>
    <definedName name="_EMP8210" localSheetId="9">#REF!</definedName>
    <definedName name="_EMP8210" localSheetId="19">#REF!</definedName>
    <definedName name="_EMP8210" localSheetId="14">#REF!</definedName>
    <definedName name="_EMP8210" localSheetId="13">#REF!</definedName>
    <definedName name="_EMP8210">#REF!</definedName>
    <definedName name="_EMP9009">[1]EMP9010!$A$4:$S$93</definedName>
    <definedName name="_EMP9010" localSheetId="12">#REF!</definedName>
    <definedName name="_EMP9010" localSheetId="11">#REF!</definedName>
    <definedName name="_EMP9010" localSheetId="6">#REF!</definedName>
    <definedName name="_EMP9010" localSheetId="18">#REF!</definedName>
    <definedName name="_EMP9010" localSheetId="24">#REF!</definedName>
    <definedName name="_EMP9010" localSheetId="23">#REF!</definedName>
    <definedName name="_EMP9010" localSheetId="22">#REF!</definedName>
    <definedName name="_EMP9010" localSheetId="25">#REF!</definedName>
    <definedName name="_EMP9010" localSheetId="21">#REF!</definedName>
    <definedName name="_EMP9010" localSheetId="0">#REF!</definedName>
    <definedName name="_EMP9010" localSheetId="29">#REF!</definedName>
    <definedName name="_EMP9010" localSheetId="34">#REF!</definedName>
    <definedName name="_EMP9010" localSheetId="35">#REF!</definedName>
    <definedName name="_EMP9010" localSheetId="36">#REF!</definedName>
    <definedName name="_EMP9010" localSheetId="37">#REF!</definedName>
    <definedName name="_EMP9010" localSheetId="38">#REF!</definedName>
    <definedName name="_EMP9010" localSheetId="39">#REF!</definedName>
    <definedName name="_EMP9010" localSheetId="40">#REF!</definedName>
    <definedName name="_EMP9010" localSheetId="27">#REF!</definedName>
    <definedName name="_EMP9010" localSheetId="41">#REF!</definedName>
    <definedName name="_EMP9010" localSheetId="42">#REF!</definedName>
    <definedName name="_EMP9010" localSheetId="43">#REF!</definedName>
    <definedName name="_EMP9010" localSheetId="44">#REF!</definedName>
    <definedName name="_EMP9010" localSheetId="45">#REF!</definedName>
    <definedName name="_EMP9010" localSheetId="28">#REF!</definedName>
    <definedName name="_EMP9010" localSheetId="30">#REF!</definedName>
    <definedName name="_EMP9010" localSheetId="31">#REF!</definedName>
    <definedName name="_EMP9010" localSheetId="32">#REF!</definedName>
    <definedName name="_EMP9010" localSheetId="33">#REF!</definedName>
    <definedName name="_EMP9010" localSheetId="1">#REF!</definedName>
    <definedName name="_EMP9010" localSheetId="15">#REF!</definedName>
    <definedName name="_EMP9010" localSheetId="16">#REF!</definedName>
    <definedName name="_EMP9010" localSheetId="7">#REF!</definedName>
    <definedName name="_EMP9010" localSheetId="9">#REF!</definedName>
    <definedName name="_EMP9010" localSheetId="19">#REF!</definedName>
    <definedName name="_EMP9010" localSheetId="14">#REF!</definedName>
    <definedName name="_EMP9010" localSheetId="13">#REF!</definedName>
    <definedName name="_EMP9010">#REF!</definedName>
    <definedName name="_FEM8210" localSheetId="12">#REF!</definedName>
    <definedName name="_FEM8210" localSheetId="11">#REF!</definedName>
    <definedName name="_FEM8210" localSheetId="6">#REF!</definedName>
    <definedName name="_FEM8210" localSheetId="18">#REF!</definedName>
    <definedName name="_FEM8210" localSheetId="24">#REF!</definedName>
    <definedName name="_FEM8210" localSheetId="23">#REF!</definedName>
    <definedName name="_FEM8210" localSheetId="22">#REF!</definedName>
    <definedName name="_FEM8210" localSheetId="25">#REF!</definedName>
    <definedName name="_FEM8210" localSheetId="21">#REF!</definedName>
    <definedName name="_FEM8210" localSheetId="0">#REF!</definedName>
    <definedName name="_FEM8210" localSheetId="29">#REF!</definedName>
    <definedName name="_FEM8210" localSheetId="34">#REF!</definedName>
    <definedName name="_FEM8210" localSheetId="35">#REF!</definedName>
    <definedName name="_FEM8210" localSheetId="36">#REF!</definedName>
    <definedName name="_FEM8210" localSheetId="37">#REF!</definedName>
    <definedName name="_FEM8210" localSheetId="38">#REF!</definedName>
    <definedName name="_FEM8210" localSheetId="39">#REF!</definedName>
    <definedName name="_FEM8210" localSheetId="40">#REF!</definedName>
    <definedName name="_FEM8210" localSheetId="27">#REF!</definedName>
    <definedName name="_FEM8210" localSheetId="41">#REF!</definedName>
    <definedName name="_FEM8210" localSheetId="42">#REF!</definedName>
    <definedName name="_FEM8210" localSheetId="43">#REF!</definedName>
    <definedName name="_FEM8210" localSheetId="44">#REF!</definedName>
    <definedName name="_FEM8210" localSheetId="45">#REF!</definedName>
    <definedName name="_FEM8210" localSheetId="28">#REF!</definedName>
    <definedName name="_FEM8210" localSheetId="30">#REF!</definedName>
    <definedName name="_FEM8210" localSheetId="31">#REF!</definedName>
    <definedName name="_FEM8210" localSheetId="32">#REF!</definedName>
    <definedName name="_FEM8210" localSheetId="33">#REF!</definedName>
    <definedName name="_FEM8210" localSheetId="1">#REF!</definedName>
    <definedName name="_FEM8210" localSheetId="15">#REF!</definedName>
    <definedName name="_FEM8210" localSheetId="16">#REF!</definedName>
    <definedName name="_FEM8210" localSheetId="7">#REF!</definedName>
    <definedName name="_FEM8210" localSheetId="9">#REF!</definedName>
    <definedName name="_FEM8210" localSheetId="19">#REF!</definedName>
    <definedName name="_FEM8210" localSheetId="14">#REF!</definedName>
    <definedName name="_FEM8210" localSheetId="13">#REF!</definedName>
    <definedName name="_FEM8210">#REF!</definedName>
    <definedName name="_FEM9009" localSheetId="12">#REF!</definedName>
    <definedName name="_FEM9009" localSheetId="11">#REF!</definedName>
    <definedName name="_FEM9009" localSheetId="6">#REF!</definedName>
    <definedName name="_FEM9009" localSheetId="18">#REF!</definedName>
    <definedName name="_FEM9009" localSheetId="24">#REF!</definedName>
    <definedName name="_FEM9009" localSheetId="23">#REF!</definedName>
    <definedName name="_FEM9009" localSheetId="22">#REF!</definedName>
    <definedName name="_FEM9009" localSheetId="25">#REF!</definedName>
    <definedName name="_FEM9009" localSheetId="21">#REF!</definedName>
    <definedName name="_FEM9009" localSheetId="0">#REF!</definedName>
    <definedName name="_FEM9009" localSheetId="29">#REF!</definedName>
    <definedName name="_FEM9009" localSheetId="34">#REF!</definedName>
    <definedName name="_FEM9009" localSheetId="35">#REF!</definedName>
    <definedName name="_FEM9009" localSheetId="36">#REF!</definedName>
    <definedName name="_FEM9009" localSheetId="37">#REF!</definedName>
    <definedName name="_FEM9009" localSheetId="38">#REF!</definedName>
    <definedName name="_FEM9009" localSheetId="39">#REF!</definedName>
    <definedName name="_FEM9009" localSheetId="40">#REF!</definedName>
    <definedName name="_FEM9009" localSheetId="27">#REF!</definedName>
    <definedName name="_FEM9009" localSheetId="41">#REF!</definedName>
    <definedName name="_FEM9009" localSheetId="42">#REF!</definedName>
    <definedName name="_FEM9009" localSheetId="43">#REF!</definedName>
    <definedName name="_FEM9009" localSheetId="44">#REF!</definedName>
    <definedName name="_FEM9009" localSheetId="45">#REF!</definedName>
    <definedName name="_FEM9009" localSheetId="28">#REF!</definedName>
    <definedName name="_FEM9009" localSheetId="30">#REF!</definedName>
    <definedName name="_FEM9009" localSheetId="31">#REF!</definedName>
    <definedName name="_FEM9009" localSheetId="32">#REF!</definedName>
    <definedName name="_FEM9009" localSheetId="33">#REF!</definedName>
    <definedName name="_FEM9009" localSheetId="1">#REF!</definedName>
    <definedName name="_FEM9009" localSheetId="15">#REF!</definedName>
    <definedName name="_FEM9009" localSheetId="16">#REF!</definedName>
    <definedName name="_FEM9009" localSheetId="7">#REF!</definedName>
    <definedName name="_FEM9009" localSheetId="9">#REF!</definedName>
    <definedName name="_FEM9009" localSheetId="19">#REF!</definedName>
    <definedName name="_FEM9009" localSheetId="14">#REF!</definedName>
    <definedName name="_FEM9009" localSheetId="13">#REF!</definedName>
    <definedName name="_FEM9009">#REF!</definedName>
    <definedName name="_FEM9010" localSheetId="12">#REF!</definedName>
    <definedName name="_FEM9010" localSheetId="11">#REF!</definedName>
    <definedName name="_FEM9010" localSheetId="6">#REF!</definedName>
    <definedName name="_FEM9010" localSheetId="18">#REF!</definedName>
    <definedName name="_FEM9010" localSheetId="24">#REF!</definedName>
    <definedName name="_FEM9010" localSheetId="23">#REF!</definedName>
    <definedName name="_FEM9010" localSheetId="22">#REF!</definedName>
    <definedName name="_FEM9010" localSheetId="25">#REF!</definedName>
    <definedName name="_FEM9010" localSheetId="21">#REF!</definedName>
    <definedName name="_FEM9010" localSheetId="0">#REF!</definedName>
    <definedName name="_FEM9010" localSheetId="29">#REF!</definedName>
    <definedName name="_FEM9010" localSheetId="34">#REF!</definedName>
    <definedName name="_FEM9010" localSheetId="35">#REF!</definedName>
    <definedName name="_FEM9010" localSheetId="36">#REF!</definedName>
    <definedName name="_FEM9010" localSheetId="37">#REF!</definedName>
    <definedName name="_FEM9010" localSheetId="38">#REF!</definedName>
    <definedName name="_FEM9010" localSheetId="39">#REF!</definedName>
    <definedName name="_FEM9010" localSheetId="40">#REF!</definedName>
    <definedName name="_FEM9010" localSheetId="27">#REF!</definedName>
    <definedName name="_FEM9010" localSheetId="41">#REF!</definedName>
    <definedName name="_FEM9010" localSheetId="42">#REF!</definedName>
    <definedName name="_FEM9010" localSheetId="43">#REF!</definedName>
    <definedName name="_FEM9010" localSheetId="44">#REF!</definedName>
    <definedName name="_FEM9010" localSheetId="45">#REF!</definedName>
    <definedName name="_FEM9010" localSheetId="28">#REF!</definedName>
    <definedName name="_FEM9010" localSheetId="30">#REF!</definedName>
    <definedName name="_FEM9010" localSheetId="31">#REF!</definedName>
    <definedName name="_FEM9010" localSheetId="32">#REF!</definedName>
    <definedName name="_FEM9010" localSheetId="33">#REF!</definedName>
    <definedName name="_FEM9010" localSheetId="1">#REF!</definedName>
    <definedName name="_FEM9010" localSheetId="15">#REF!</definedName>
    <definedName name="_FEM9010" localSheetId="16">#REF!</definedName>
    <definedName name="_FEM9010" localSheetId="7">#REF!</definedName>
    <definedName name="_FEM9010" localSheetId="9">#REF!</definedName>
    <definedName name="_FEM9010" localSheetId="19">#REF!</definedName>
    <definedName name="_FEM9010" localSheetId="14">#REF!</definedName>
    <definedName name="_FEM9010" localSheetId="13">#REF!</definedName>
    <definedName name="_FEM9010">#REF!</definedName>
    <definedName name="_xlnm._FilterDatabase" localSheetId="12" hidden="1">'Aides à dom_avec tension'!$A$2:$N$2</definedName>
    <definedName name="_xlnm._FilterDatabase" localSheetId="11" hidden="1">'Aides à dom_sans tension'!$A$2:$N$2</definedName>
    <definedName name="_xlnm._FilterDatabase" localSheetId="6" hidden="1">'BDR par région'!$B$2:$O$2</definedName>
    <definedName name="_xlnm._FilterDatabase" localSheetId="18" hidden="1">'Créa par région'!$B$2:$H$2</definedName>
    <definedName name="_xlnm._FilterDatabase" localSheetId="24" hidden="1">'Dés BFC'!$A$2:$N$2</definedName>
    <definedName name="_xlnm._FilterDatabase" localSheetId="23" hidden="1">'Dés Bretagne'!$A$2:$N$2</definedName>
    <definedName name="_xlnm._FilterDatabase" localSheetId="22" hidden="1">'Dés IDF'!$A$2:$N$2</definedName>
    <definedName name="_xlnm._FilterDatabase" localSheetId="25" hidden="1">'Dés NA'!$A$2:$N$2</definedName>
    <definedName name="_xlnm._FilterDatabase" localSheetId="21" hidden="1">'Dés Occitanie'!$A$2:$N$2</definedName>
    <definedName name="_xlnm._FilterDatabase" localSheetId="0" hidden="1">'Dés par région'!$A$2:$N$2</definedName>
    <definedName name="_xlnm._FilterDatabase" localSheetId="29" hidden="1">'Dés par région_domaine1'!$A$2:$N$2</definedName>
    <definedName name="_xlnm._FilterDatabase" localSheetId="34" hidden="1">'Dés par région_métier11'!$A$2:$N$2</definedName>
    <definedName name="_xlnm._FilterDatabase" localSheetId="35" hidden="1">'Dés par région_métier12'!$A$2:$N$2</definedName>
    <definedName name="_xlnm._FilterDatabase" localSheetId="36" hidden="1">'Dés par région_métier13'!$A$2:$N$2</definedName>
    <definedName name="_xlnm._FilterDatabase" localSheetId="37" hidden="1">'Dés par région_métier14'!$A$2:$N$2</definedName>
    <definedName name="_xlnm._FilterDatabase" localSheetId="38" hidden="1">'Dés par région_métier16'!$A$2:$N$2</definedName>
    <definedName name="_xlnm._FilterDatabase" localSheetId="39" hidden="1">'Dés par région_métier17'!$A$2:$N$2</definedName>
    <definedName name="_xlnm._FilterDatabase" localSheetId="40" hidden="1">'Dés par région_métier19'!$A$2:$N$2</definedName>
    <definedName name="_xlnm._FilterDatabase" localSheetId="27" hidden="1">'Dés par région_métier2'!$A$2:$N$2</definedName>
    <definedName name="_xlnm._FilterDatabase" localSheetId="41" hidden="1">'Dés par région_métier20'!$A$2:$N$2</definedName>
    <definedName name="_xlnm._FilterDatabase" localSheetId="42" hidden="1">'Dés par région_métier21'!$A$2:$N$2</definedName>
    <definedName name="_xlnm._FilterDatabase" localSheetId="43" hidden="1">'Dés par région_métier22'!$A$2:$N$2</definedName>
    <definedName name="_xlnm._FilterDatabase" localSheetId="44" hidden="1">'Dés par région_métier24'!$A$2:$N$2</definedName>
    <definedName name="_xlnm._FilterDatabase" localSheetId="45" hidden="1">'Dés par région_métier25'!$A$2:$N$2</definedName>
    <definedName name="_xlnm._FilterDatabase" localSheetId="28" hidden="1">'Dés par région_métier3'!$A$2:$N$2</definedName>
    <definedName name="_xlnm._FilterDatabase" localSheetId="30" hidden="1">'Dés par région_métier5'!$A$2:$N$2</definedName>
    <definedName name="_xlnm._FilterDatabase" localSheetId="31" hidden="1">'Dés par région_métier6'!$A$2:$N$2</definedName>
    <definedName name="_xlnm._FilterDatabase" localSheetId="32" hidden="1">'Dés par région_métier7'!$A$2:$N$2</definedName>
    <definedName name="_xlnm._FilterDatabase" localSheetId="33" hidden="1">'Dés par région_métier9'!$A$2:$N$2</definedName>
    <definedName name="_xlnm._FilterDatabase" localSheetId="1" hidden="1">'Evo dynamique emploi régional'!#REF!</definedName>
    <definedName name="_xlnm._FilterDatabase" localSheetId="2" hidden="1">'Evo emploi selon profil régions'!#REF!</definedName>
    <definedName name="_xlnm._FilterDatabase" localSheetId="15" hidden="1">Infirmiers!$A$2:$N$2</definedName>
    <definedName name="_xlnm._FilterDatabase" localSheetId="16" hidden="1">'Ingé en linformatique'!$A$2:$N$2</definedName>
    <definedName name="_xlnm._FilterDatabase" localSheetId="7" hidden="1">'Jeunes deb par région'!$B$2:$H$2</definedName>
    <definedName name="_xlnm._FilterDatabase" localSheetId="9" hidden="1">'Mob géo 2 par région'!$B$2:$H$2</definedName>
    <definedName name="_xlnm._FilterDatabase" localSheetId="19" hidden="1">'Mob géo par région'!$B$2:$H$2</definedName>
    <definedName name="_xlnm._FilterDatabase" localSheetId="14" hidden="1">'OQ manutention'!$A$2:$N$2</definedName>
    <definedName name="_xlnm._FilterDatabase" localSheetId="13" hidden="1">'Techniciens B&amp;A'!$A$2:$N$2</definedName>
    <definedName name="_xlnm._FilterDatabase" localSheetId="46" hidden="1">tensions!$A$1:$N$1</definedName>
    <definedName name="_LIB40" localSheetId="12">#REF!</definedName>
    <definedName name="_LIB40" localSheetId="11">#REF!</definedName>
    <definedName name="_LIB40" localSheetId="6">#REF!</definedName>
    <definedName name="_LIB40" localSheetId="18">#REF!</definedName>
    <definedName name="_LIB40" localSheetId="24">#REF!</definedName>
    <definedName name="_LIB40" localSheetId="23">#REF!</definedName>
    <definedName name="_LIB40" localSheetId="22">#REF!</definedName>
    <definedName name="_LIB40" localSheetId="25">#REF!</definedName>
    <definedName name="_LIB40" localSheetId="21">#REF!</definedName>
    <definedName name="_LIB40" localSheetId="0">#REF!</definedName>
    <definedName name="_LIB40" localSheetId="29">#REF!</definedName>
    <definedName name="_LIB40" localSheetId="34">#REF!</definedName>
    <definedName name="_LIB40" localSheetId="35">#REF!</definedName>
    <definedName name="_LIB40" localSheetId="36">#REF!</definedName>
    <definedName name="_LIB40" localSheetId="37">#REF!</definedName>
    <definedName name="_LIB40" localSheetId="38">#REF!</definedName>
    <definedName name="_LIB40" localSheetId="39">#REF!</definedName>
    <definedName name="_LIB40" localSheetId="40">#REF!</definedName>
    <definedName name="_LIB40" localSheetId="27">#REF!</definedName>
    <definedName name="_LIB40" localSheetId="41">#REF!</definedName>
    <definedName name="_LIB40" localSheetId="42">#REF!</definedName>
    <definedName name="_LIB40" localSheetId="43">#REF!</definedName>
    <definedName name="_LIB40" localSheetId="44">#REF!</definedName>
    <definedName name="_LIB40" localSheetId="45">#REF!</definedName>
    <definedName name="_LIB40" localSheetId="28">#REF!</definedName>
    <definedName name="_LIB40" localSheetId="30">#REF!</definedName>
    <definedName name="_LIB40" localSheetId="31">#REF!</definedName>
    <definedName name="_LIB40" localSheetId="32">#REF!</definedName>
    <definedName name="_LIB40" localSheetId="33">#REF!</definedName>
    <definedName name="_LIB40" localSheetId="1">#REF!</definedName>
    <definedName name="_LIB40" localSheetId="15">#REF!</definedName>
    <definedName name="_LIB40" localSheetId="16">#REF!</definedName>
    <definedName name="_LIB40" localSheetId="7">#REF!</definedName>
    <definedName name="_LIB40" localSheetId="9">#REF!</definedName>
    <definedName name="_LIB40" localSheetId="19">#REF!</definedName>
    <definedName name="_LIB40" localSheetId="14">#REF!</definedName>
    <definedName name="_LIB40" localSheetId="13">#REF!</definedName>
    <definedName name="_LIB40">#REF!</definedName>
    <definedName name="_NES9307" localSheetId="12">#REF!</definedName>
    <definedName name="_NES9307" localSheetId="11">#REF!</definedName>
    <definedName name="_NES9307" localSheetId="6">#REF!</definedName>
    <definedName name="_NES9307" localSheetId="18">#REF!</definedName>
    <definedName name="_NES9307" localSheetId="24">#REF!</definedName>
    <definedName name="_NES9307" localSheetId="23">#REF!</definedName>
    <definedName name="_NES9307" localSheetId="22">#REF!</definedName>
    <definedName name="_NES9307" localSheetId="25">#REF!</definedName>
    <definedName name="_NES9307" localSheetId="21">#REF!</definedName>
    <definedName name="_NES9307" localSheetId="0">#REF!</definedName>
    <definedName name="_NES9307" localSheetId="29">#REF!</definedName>
    <definedName name="_NES9307" localSheetId="34">#REF!</definedName>
    <definedName name="_NES9307" localSheetId="35">#REF!</definedName>
    <definedName name="_NES9307" localSheetId="36">#REF!</definedName>
    <definedName name="_NES9307" localSheetId="37">#REF!</definedName>
    <definedName name="_NES9307" localSheetId="38">#REF!</definedName>
    <definedName name="_NES9307" localSheetId="39">#REF!</definedName>
    <definedName name="_NES9307" localSheetId="40">#REF!</definedName>
    <definedName name="_NES9307" localSheetId="27">#REF!</definedName>
    <definedName name="_NES9307" localSheetId="41">#REF!</definedName>
    <definedName name="_NES9307" localSheetId="42">#REF!</definedName>
    <definedName name="_NES9307" localSheetId="43">#REF!</definedName>
    <definedName name="_NES9307" localSheetId="44">#REF!</definedName>
    <definedName name="_NES9307" localSheetId="45">#REF!</definedName>
    <definedName name="_NES9307" localSheetId="28">#REF!</definedName>
    <definedName name="_NES9307" localSheetId="30">#REF!</definedName>
    <definedName name="_NES9307" localSheetId="31">#REF!</definedName>
    <definedName name="_NES9307" localSheetId="32">#REF!</definedName>
    <definedName name="_NES9307" localSheetId="33">#REF!</definedName>
    <definedName name="_NES9307" localSheetId="1">#REF!</definedName>
    <definedName name="_NES9307" localSheetId="15">#REF!</definedName>
    <definedName name="_NES9307" localSheetId="16">#REF!</definedName>
    <definedName name="_NES9307" localSheetId="7">#REF!</definedName>
    <definedName name="_NES9307" localSheetId="9">#REF!</definedName>
    <definedName name="_NES9307" localSheetId="19">#REF!</definedName>
    <definedName name="_NES9307" localSheetId="14">#REF!</definedName>
    <definedName name="_NES9307" localSheetId="13">#REF!</definedName>
    <definedName name="_NES9307">#REF!</definedName>
    <definedName name="_NES9308" localSheetId="12">#REF!</definedName>
    <definedName name="_NES9308" localSheetId="11">#REF!</definedName>
    <definedName name="_NES9308" localSheetId="6">#REF!</definedName>
    <definedName name="_NES9308" localSheetId="18">#REF!</definedName>
    <definedName name="_NES9308" localSheetId="24">#REF!</definedName>
    <definedName name="_NES9308" localSheetId="23">#REF!</definedName>
    <definedName name="_NES9308" localSheetId="22">#REF!</definedName>
    <definedName name="_NES9308" localSheetId="25">#REF!</definedName>
    <definedName name="_NES9308" localSheetId="21">#REF!</definedName>
    <definedName name="_NES9308" localSheetId="0">#REF!</definedName>
    <definedName name="_NES9308" localSheetId="29">#REF!</definedName>
    <definedName name="_NES9308" localSheetId="34">#REF!</definedName>
    <definedName name="_NES9308" localSheetId="35">#REF!</definedName>
    <definedName name="_NES9308" localSheetId="36">#REF!</definedName>
    <definedName name="_NES9308" localSheetId="37">#REF!</definedName>
    <definedName name="_NES9308" localSheetId="38">#REF!</definedName>
    <definedName name="_NES9308" localSheetId="39">#REF!</definedName>
    <definedName name="_NES9308" localSheetId="40">#REF!</definedName>
    <definedName name="_NES9308" localSheetId="27">#REF!</definedName>
    <definedName name="_NES9308" localSheetId="41">#REF!</definedName>
    <definedName name="_NES9308" localSheetId="42">#REF!</definedName>
    <definedName name="_NES9308" localSheetId="43">#REF!</definedName>
    <definedName name="_NES9308" localSheetId="44">#REF!</definedName>
    <definedName name="_NES9308" localSheetId="45">#REF!</definedName>
    <definedName name="_NES9308" localSheetId="28">#REF!</definedName>
    <definedName name="_NES9308" localSheetId="30">#REF!</definedName>
    <definedName name="_NES9308" localSheetId="31">#REF!</definedName>
    <definedName name="_NES9308" localSheetId="32">#REF!</definedName>
    <definedName name="_NES9308" localSheetId="33">#REF!</definedName>
    <definedName name="_NES9308" localSheetId="1">#REF!</definedName>
    <definedName name="_NES9308" localSheetId="15">#REF!</definedName>
    <definedName name="_NES9308" localSheetId="16">#REF!</definedName>
    <definedName name="_NES9308" localSheetId="7">#REF!</definedName>
    <definedName name="_NES9308" localSheetId="9">#REF!</definedName>
    <definedName name="_NES9308" localSheetId="19">#REF!</definedName>
    <definedName name="_NES9308" localSheetId="14">#REF!</definedName>
    <definedName name="_NES9308" localSheetId="13">#REF!</definedName>
    <definedName name="_NES9308">#REF!</definedName>
    <definedName name="A" localSheetId="12">[2]input!#REF!</definedName>
    <definedName name="A" localSheetId="11">[2]input!#REF!</definedName>
    <definedName name="A" localSheetId="6">[2]input!#REF!</definedName>
    <definedName name="A" localSheetId="18">[2]input!#REF!</definedName>
    <definedName name="A" localSheetId="24">[2]input!#REF!</definedName>
    <definedName name="A" localSheetId="23">[2]input!#REF!</definedName>
    <definedName name="A" localSheetId="22">[2]input!#REF!</definedName>
    <definedName name="A" localSheetId="25">[2]input!#REF!</definedName>
    <definedName name="A" localSheetId="21">[2]input!#REF!</definedName>
    <definedName name="A" localSheetId="0">[2]input!#REF!</definedName>
    <definedName name="A" localSheetId="29">[2]input!#REF!</definedName>
    <definedName name="A" localSheetId="34">[2]input!#REF!</definedName>
    <definedName name="A" localSheetId="35">[2]input!#REF!</definedName>
    <definedName name="A" localSheetId="36">[2]input!#REF!</definedName>
    <definedName name="A" localSheetId="37">[2]input!#REF!</definedName>
    <definedName name="A" localSheetId="38">[2]input!#REF!</definedName>
    <definedName name="A" localSheetId="39">[2]input!#REF!</definedName>
    <definedName name="A" localSheetId="40">[2]input!#REF!</definedName>
    <definedName name="A" localSheetId="27">[2]input!#REF!</definedName>
    <definedName name="A" localSheetId="41">[2]input!#REF!</definedName>
    <definedName name="A" localSheetId="42">[2]input!#REF!</definedName>
    <definedName name="A" localSheetId="43">[2]input!#REF!</definedName>
    <definedName name="A" localSheetId="44">[2]input!#REF!</definedName>
    <definedName name="A" localSheetId="45">[2]input!#REF!</definedName>
    <definedName name="A" localSheetId="28">[2]input!#REF!</definedName>
    <definedName name="A" localSheetId="30">[2]input!#REF!</definedName>
    <definedName name="A" localSheetId="31">[2]input!#REF!</definedName>
    <definedName name="A" localSheetId="32">[2]input!#REF!</definedName>
    <definedName name="A" localSheetId="33">[2]input!#REF!</definedName>
    <definedName name="A" localSheetId="1">[2]input!#REF!</definedName>
    <definedName name="A" localSheetId="15">[2]input!#REF!</definedName>
    <definedName name="A" localSheetId="16">[2]input!#REF!</definedName>
    <definedName name="A" localSheetId="7">[2]input!#REF!</definedName>
    <definedName name="A" localSheetId="9">[2]input!#REF!</definedName>
    <definedName name="A" localSheetId="19">[2]input!#REF!</definedName>
    <definedName name="A" localSheetId="14">[2]input!#REF!</definedName>
    <definedName name="A" localSheetId="13">[2]input!#REF!</definedName>
    <definedName name="A">[2]input!#REF!</definedName>
    <definedName name="COMPTE_D_EXPLOITATION_PAR_BRANCHE" localSheetId="12">#REF!</definedName>
    <definedName name="COMPTE_D_EXPLOITATION_PAR_BRANCHE" localSheetId="11">#REF!</definedName>
    <definedName name="COMPTE_D_EXPLOITATION_PAR_BRANCHE" localSheetId="6">#REF!</definedName>
    <definedName name="COMPTE_D_EXPLOITATION_PAR_BRANCHE" localSheetId="18">#REF!</definedName>
    <definedName name="COMPTE_D_EXPLOITATION_PAR_BRANCHE" localSheetId="24">#REF!</definedName>
    <definedName name="COMPTE_D_EXPLOITATION_PAR_BRANCHE" localSheetId="23">#REF!</definedName>
    <definedName name="COMPTE_D_EXPLOITATION_PAR_BRANCHE" localSheetId="22">#REF!</definedName>
    <definedName name="COMPTE_D_EXPLOITATION_PAR_BRANCHE" localSheetId="25">#REF!</definedName>
    <definedName name="COMPTE_D_EXPLOITATION_PAR_BRANCHE" localSheetId="21">#REF!</definedName>
    <definedName name="COMPTE_D_EXPLOITATION_PAR_BRANCHE" localSheetId="0">#REF!</definedName>
    <definedName name="COMPTE_D_EXPLOITATION_PAR_BRANCHE" localSheetId="29">#REF!</definedName>
    <definedName name="COMPTE_D_EXPLOITATION_PAR_BRANCHE" localSheetId="34">#REF!</definedName>
    <definedName name="COMPTE_D_EXPLOITATION_PAR_BRANCHE" localSheetId="35">#REF!</definedName>
    <definedName name="COMPTE_D_EXPLOITATION_PAR_BRANCHE" localSheetId="36">#REF!</definedName>
    <definedName name="COMPTE_D_EXPLOITATION_PAR_BRANCHE" localSheetId="37">#REF!</definedName>
    <definedName name="COMPTE_D_EXPLOITATION_PAR_BRANCHE" localSheetId="38">#REF!</definedName>
    <definedName name="COMPTE_D_EXPLOITATION_PAR_BRANCHE" localSheetId="39">#REF!</definedName>
    <definedName name="COMPTE_D_EXPLOITATION_PAR_BRANCHE" localSheetId="40">#REF!</definedName>
    <definedName name="COMPTE_D_EXPLOITATION_PAR_BRANCHE" localSheetId="27">#REF!</definedName>
    <definedName name="COMPTE_D_EXPLOITATION_PAR_BRANCHE" localSheetId="41">#REF!</definedName>
    <definedName name="COMPTE_D_EXPLOITATION_PAR_BRANCHE" localSheetId="42">#REF!</definedName>
    <definedName name="COMPTE_D_EXPLOITATION_PAR_BRANCHE" localSheetId="43">#REF!</definedName>
    <definedName name="COMPTE_D_EXPLOITATION_PAR_BRANCHE" localSheetId="44">#REF!</definedName>
    <definedName name="COMPTE_D_EXPLOITATION_PAR_BRANCHE" localSheetId="45">#REF!</definedName>
    <definedName name="COMPTE_D_EXPLOITATION_PAR_BRANCHE" localSheetId="28">#REF!</definedName>
    <definedName name="COMPTE_D_EXPLOITATION_PAR_BRANCHE" localSheetId="30">#REF!</definedName>
    <definedName name="COMPTE_D_EXPLOITATION_PAR_BRANCHE" localSheetId="31">#REF!</definedName>
    <definedName name="COMPTE_D_EXPLOITATION_PAR_BRANCHE" localSheetId="32">#REF!</definedName>
    <definedName name="COMPTE_D_EXPLOITATION_PAR_BRANCHE" localSheetId="33">#REF!</definedName>
    <definedName name="COMPTE_D_EXPLOITATION_PAR_BRANCHE" localSheetId="1">#REF!</definedName>
    <definedName name="COMPTE_D_EXPLOITATION_PAR_BRANCHE" localSheetId="15">#REF!</definedName>
    <definedName name="COMPTE_D_EXPLOITATION_PAR_BRANCHE" localSheetId="16">#REF!</definedName>
    <definedName name="COMPTE_D_EXPLOITATION_PAR_BRANCHE" localSheetId="7">#REF!</definedName>
    <definedName name="COMPTE_D_EXPLOITATION_PAR_BRANCHE" localSheetId="9">#REF!</definedName>
    <definedName name="COMPTE_D_EXPLOITATION_PAR_BRANCHE" localSheetId="19">#REF!</definedName>
    <definedName name="COMPTE_D_EXPLOITATION_PAR_BRANCHE" localSheetId="14">#REF!</definedName>
    <definedName name="COMPTE_D_EXPLOITATION_PAR_BRANCHE" localSheetId="13">#REF!</definedName>
    <definedName name="COMPTE_D_EXPLOITATION_PAR_BRANCHE">#REF!</definedName>
    <definedName name="d" localSheetId="1">#REF!</definedName>
    <definedName name="d">#REF!</definedName>
    <definedName name="date_var" localSheetId="12">#REF!</definedName>
    <definedName name="date_var" localSheetId="11">#REF!</definedName>
    <definedName name="date_var" localSheetId="6">#REF!</definedName>
    <definedName name="date_var" localSheetId="18">#REF!</definedName>
    <definedName name="date_var" localSheetId="24">#REF!</definedName>
    <definedName name="date_var" localSheetId="23">#REF!</definedName>
    <definedName name="date_var" localSheetId="22">#REF!</definedName>
    <definedName name="date_var" localSheetId="25">#REF!</definedName>
    <definedName name="date_var" localSheetId="21">#REF!</definedName>
    <definedName name="date_var" localSheetId="0">#REF!</definedName>
    <definedName name="date_var" localSheetId="29">#REF!</definedName>
    <definedName name="date_var" localSheetId="34">#REF!</definedName>
    <definedName name="date_var" localSheetId="35">#REF!</definedName>
    <definedName name="date_var" localSheetId="36">#REF!</definedName>
    <definedName name="date_var" localSheetId="37">#REF!</definedName>
    <definedName name="date_var" localSheetId="38">#REF!</definedName>
    <definedName name="date_var" localSheetId="39">#REF!</definedName>
    <definedName name="date_var" localSheetId="40">#REF!</definedName>
    <definedName name="date_var" localSheetId="27">#REF!</definedName>
    <definedName name="date_var" localSheetId="41">#REF!</definedName>
    <definedName name="date_var" localSheetId="42">#REF!</definedName>
    <definedName name="date_var" localSheetId="43">#REF!</definedName>
    <definedName name="date_var" localSheetId="44">#REF!</definedName>
    <definedName name="date_var" localSheetId="45">#REF!</definedName>
    <definedName name="date_var" localSheetId="28">#REF!</definedName>
    <definedName name="date_var" localSheetId="30">#REF!</definedName>
    <definedName name="date_var" localSheetId="31">#REF!</definedName>
    <definedName name="date_var" localSheetId="32">#REF!</definedName>
    <definedName name="date_var" localSheetId="33">#REF!</definedName>
    <definedName name="date_var" localSheetId="1">#REF!</definedName>
    <definedName name="date_var" localSheetId="15">#REF!</definedName>
    <definedName name="date_var" localSheetId="16">#REF!</definedName>
    <definedName name="date_var" localSheetId="7">#REF!</definedName>
    <definedName name="date_var" localSheetId="9">#REF!</definedName>
    <definedName name="date_var" localSheetId="19">#REF!</definedName>
    <definedName name="date_var" localSheetId="14">#REF!</definedName>
    <definedName name="date_var" localSheetId="13">#REF!</definedName>
    <definedName name="date_var">#REF!</definedName>
    <definedName name="dates" localSheetId="12">#REF!</definedName>
    <definedName name="dates" localSheetId="11">#REF!</definedName>
    <definedName name="dates" localSheetId="6">#REF!</definedName>
    <definedName name="dates" localSheetId="18">#REF!</definedName>
    <definedName name="dates" localSheetId="24">#REF!</definedName>
    <definedName name="dates" localSheetId="23">#REF!</definedName>
    <definedName name="dates" localSheetId="22">#REF!</definedName>
    <definedName name="dates" localSheetId="25">#REF!</definedName>
    <definedName name="dates" localSheetId="21">#REF!</definedName>
    <definedName name="dates" localSheetId="0">#REF!</definedName>
    <definedName name="dates" localSheetId="29">#REF!</definedName>
    <definedName name="dates" localSheetId="34">#REF!</definedName>
    <definedName name="dates" localSheetId="35">#REF!</definedName>
    <definedName name="dates" localSheetId="36">#REF!</definedName>
    <definedName name="dates" localSheetId="37">#REF!</definedName>
    <definedName name="dates" localSheetId="38">#REF!</definedName>
    <definedName name="dates" localSheetId="39">#REF!</definedName>
    <definedName name="dates" localSheetId="40">#REF!</definedName>
    <definedName name="dates" localSheetId="27">#REF!</definedName>
    <definedName name="dates" localSheetId="41">#REF!</definedName>
    <definedName name="dates" localSheetId="42">#REF!</definedName>
    <definedName name="dates" localSheetId="43">#REF!</definedName>
    <definedName name="dates" localSheetId="44">#REF!</definedName>
    <definedName name="dates" localSheetId="45">#REF!</definedName>
    <definedName name="dates" localSheetId="28">#REF!</definedName>
    <definedName name="dates" localSheetId="30">#REF!</definedName>
    <definedName name="dates" localSheetId="31">#REF!</definedName>
    <definedName name="dates" localSheetId="32">#REF!</definedName>
    <definedName name="dates" localSheetId="33">#REF!</definedName>
    <definedName name="dates" localSheetId="1">#REF!</definedName>
    <definedName name="dates" localSheetId="15">#REF!</definedName>
    <definedName name="dates" localSheetId="16">#REF!</definedName>
    <definedName name="dates" localSheetId="7">#REF!</definedName>
    <definedName name="dates" localSheetId="9">#REF!</definedName>
    <definedName name="dates" localSheetId="19">#REF!</definedName>
    <definedName name="dates" localSheetId="14">#REF!</definedName>
    <definedName name="dates" localSheetId="13">#REF!</definedName>
    <definedName name="dates">#REF!</definedName>
    <definedName name="décalag1">'[3]gestion des dates'!$C$1</definedName>
    <definedName name="décalage" localSheetId="12">#REF!</definedName>
    <definedName name="décalage" localSheetId="11">#REF!</definedName>
    <definedName name="décalage" localSheetId="6">#REF!</definedName>
    <definedName name="décalage" localSheetId="18">#REF!</definedName>
    <definedName name="décalage" localSheetId="24">#REF!</definedName>
    <definedName name="décalage" localSheetId="23">#REF!</definedName>
    <definedName name="décalage" localSheetId="22">#REF!</definedName>
    <definedName name="décalage" localSheetId="25">#REF!</definedName>
    <definedName name="décalage" localSheetId="21">#REF!</definedName>
    <definedName name="décalage" localSheetId="0">#REF!</definedName>
    <definedName name="décalage" localSheetId="29">#REF!</definedName>
    <definedName name="décalage" localSheetId="34">#REF!</definedName>
    <definedName name="décalage" localSheetId="35">#REF!</definedName>
    <definedName name="décalage" localSheetId="36">#REF!</definedName>
    <definedName name="décalage" localSheetId="37">#REF!</definedName>
    <definedName name="décalage" localSheetId="38">#REF!</definedName>
    <definedName name="décalage" localSheetId="39">#REF!</definedName>
    <definedName name="décalage" localSheetId="40">#REF!</definedName>
    <definedName name="décalage" localSheetId="27">#REF!</definedName>
    <definedName name="décalage" localSheetId="41">#REF!</definedName>
    <definedName name="décalage" localSheetId="42">#REF!</definedName>
    <definedName name="décalage" localSheetId="43">#REF!</definedName>
    <definedName name="décalage" localSheetId="44">#REF!</definedName>
    <definedName name="décalage" localSheetId="45">#REF!</definedName>
    <definedName name="décalage" localSheetId="28">#REF!</definedName>
    <definedName name="décalage" localSheetId="30">#REF!</definedName>
    <definedName name="décalage" localSheetId="31">#REF!</definedName>
    <definedName name="décalage" localSheetId="32">#REF!</definedName>
    <definedName name="décalage" localSheetId="33">#REF!</definedName>
    <definedName name="décalage" localSheetId="1">#REF!</definedName>
    <definedName name="décalage" localSheetId="15">#REF!</definedName>
    <definedName name="décalage" localSheetId="16">#REF!</definedName>
    <definedName name="décalage" localSheetId="7">#REF!</definedName>
    <definedName name="décalage" localSheetId="9">#REF!</definedName>
    <definedName name="décalage" localSheetId="19">#REF!</definedName>
    <definedName name="décalage" localSheetId="14">#REF!</definedName>
    <definedName name="décalage" localSheetId="13">#REF!</definedName>
    <definedName name="décalage">#REF!</definedName>
    <definedName name="Destruction" localSheetId="12">#REF!</definedName>
    <definedName name="Destruction" localSheetId="11">#REF!</definedName>
    <definedName name="Destruction" localSheetId="6">#REF!</definedName>
    <definedName name="Destruction" localSheetId="18">#REF!</definedName>
    <definedName name="Destruction" localSheetId="24">#REF!</definedName>
    <definedName name="Destruction" localSheetId="23">#REF!</definedName>
    <definedName name="Destruction" localSheetId="22">#REF!</definedName>
    <definedName name="Destruction" localSheetId="25">#REF!</definedName>
    <definedName name="Destruction" localSheetId="21">#REF!</definedName>
    <definedName name="Destruction" localSheetId="0">#REF!</definedName>
    <definedName name="Destruction" localSheetId="29">#REF!</definedName>
    <definedName name="Destruction" localSheetId="34">#REF!</definedName>
    <definedName name="Destruction" localSheetId="35">#REF!</definedName>
    <definedName name="Destruction" localSheetId="36">#REF!</definedName>
    <definedName name="Destruction" localSheetId="37">#REF!</definedName>
    <definedName name="Destruction" localSheetId="38">#REF!</definedName>
    <definedName name="Destruction" localSheetId="39">#REF!</definedName>
    <definedName name="Destruction" localSheetId="40">#REF!</definedName>
    <definedName name="Destruction" localSheetId="27">#REF!</definedName>
    <definedName name="Destruction" localSheetId="41">#REF!</definedName>
    <definedName name="Destruction" localSheetId="42">#REF!</definedName>
    <definedName name="Destruction" localSheetId="43">#REF!</definedName>
    <definedName name="Destruction" localSheetId="44">#REF!</definedName>
    <definedName name="Destruction" localSheetId="45">#REF!</definedName>
    <definedName name="Destruction" localSheetId="28">#REF!</definedName>
    <definedName name="Destruction" localSheetId="30">#REF!</definedName>
    <definedName name="Destruction" localSheetId="31">#REF!</definedName>
    <definedName name="Destruction" localSheetId="32">#REF!</definedName>
    <definedName name="Destruction" localSheetId="33">#REF!</definedName>
    <definedName name="Destruction" localSheetId="1">#REF!</definedName>
    <definedName name="Destruction" localSheetId="15">#REF!</definedName>
    <definedName name="Destruction" localSheetId="16">#REF!</definedName>
    <definedName name="Destruction" localSheetId="7">#REF!</definedName>
    <definedName name="Destruction" localSheetId="9">#REF!</definedName>
    <definedName name="Destruction" localSheetId="19">#REF!</definedName>
    <definedName name="Destruction" localSheetId="14">#REF!</definedName>
    <definedName name="Destruction" localSheetId="13">#REF!</definedName>
    <definedName name="Destruction">#REF!</definedName>
    <definedName name="DON_FONCTIONS">NA()</definedName>
    <definedName name="DONNEES">NA()</definedName>
    <definedName name="DONNEES_1999">NA()</definedName>
    <definedName name="EMPRETNES379308">[4]EMPRETNES379308!$A$4:$Q$43</definedName>
    <definedName name="EMPRETNES37U9308" localSheetId="12">#REF!</definedName>
    <definedName name="EMPRETNES37U9308" localSheetId="11">#REF!</definedName>
    <definedName name="EMPRETNES37U9308" localSheetId="6">#REF!</definedName>
    <definedName name="EMPRETNES37U9308" localSheetId="18">#REF!</definedName>
    <definedName name="EMPRETNES37U9308" localSheetId="24">#REF!</definedName>
    <definedName name="EMPRETNES37U9308" localSheetId="23">#REF!</definedName>
    <definedName name="EMPRETNES37U9308" localSheetId="22">#REF!</definedName>
    <definedName name="EMPRETNES37U9308" localSheetId="25">#REF!</definedName>
    <definedName name="EMPRETNES37U9308" localSheetId="21">#REF!</definedName>
    <definedName name="EMPRETNES37U9308" localSheetId="0">#REF!</definedName>
    <definedName name="EMPRETNES37U9308" localSheetId="29">#REF!</definedName>
    <definedName name="EMPRETNES37U9308" localSheetId="34">#REF!</definedName>
    <definedName name="EMPRETNES37U9308" localSheetId="35">#REF!</definedName>
    <definedName name="EMPRETNES37U9308" localSheetId="36">#REF!</definedName>
    <definedName name="EMPRETNES37U9308" localSheetId="37">#REF!</definedName>
    <definedName name="EMPRETNES37U9308" localSheetId="38">#REF!</definedName>
    <definedName name="EMPRETNES37U9308" localSheetId="39">#REF!</definedName>
    <definedName name="EMPRETNES37U9308" localSheetId="40">#REF!</definedName>
    <definedName name="EMPRETNES37U9308" localSheetId="27">#REF!</definedName>
    <definedName name="EMPRETNES37U9308" localSheetId="41">#REF!</definedName>
    <definedName name="EMPRETNES37U9308" localSheetId="42">#REF!</definedName>
    <definedName name="EMPRETNES37U9308" localSheetId="43">#REF!</definedName>
    <definedName name="EMPRETNES37U9308" localSheetId="44">#REF!</definedName>
    <definedName name="EMPRETNES37U9308" localSheetId="45">#REF!</definedName>
    <definedName name="EMPRETNES37U9308" localSheetId="28">#REF!</definedName>
    <definedName name="EMPRETNES37U9308" localSheetId="30">#REF!</definedName>
    <definedName name="EMPRETNES37U9308" localSheetId="31">#REF!</definedName>
    <definedName name="EMPRETNES37U9308" localSheetId="32">#REF!</definedName>
    <definedName name="EMPRETNES37U9308" localSheetId="33">#REF!</definedName>
    <definedName name="EMPRETNES37U9308" localSheetId="1">#REF!</definedName>
    <definedName name="EMPRETNES37U9308" localSheetId="15">#REF!</definedName>
    <definedName name="EMPRETNES37U9308" localSheetId="16">#REF!</definedName>
    <definedName name="EMPRETNES37U9308" localSheetId="7">#REF!</definedName>
    <definedName name="EMPRETNES37U9308" localSheetId="9">#REF!</definedName>
    <definedName name="EMPRETNES37U9308" localSheetId="19">#REF!</definedName>
    <definedName name="EMPRETNES37U9308" localSheetId="14">#REF!</definedName>
    <definedName name="EMPRETNES37U9308" localSheetId="13">#REF!</definedName>
    <definedName name="EMPRETNES37U9308">#REF!</definedName>
    <definedName name="EMPRETNES389308" localSheetId="12">#REF!</definedName>
    <definedName name="EMPRETNES389308" localSheetId="11">#REF!</definedName>
    <definedName name="EMPRETNES389308" localSheetId="6">#REF!</definedName>
    <definedName name="EMPRETNES389308" localSheetId="18">#REF!</definedName>
    <definedName name="EMPRETNES389308" localSheetId="24">#REF!</definedName>
    <definedName name="EMPRETNES389308" localSheetId="23">#REF!</definedName>
    <definedName name="EMPRETNES389308" localSheetId="22">#REF!</definedName>
    <definedName name="EMPRETNES389308" localSheetId="25">#REF!</definedName>
    <definedName name="EMPRETNES389308" localSheetId="21">#REF!</definedName>
    <definedName name="EMPRETNES389308" localSheetId="0">#REF!</definedName>
    <definedName name="EMPRETNES389308" localSheetId="29">#REF!</definedName>
    <definedName name="EMPRETNES389308" localSheetId="34">#REF!</definedName>
    <definedName name="EMPRETNES389308" localSheetId="35">#REF!</definedName>
    <definedName name="EMPRETNES389308" localSheetId="36">#REF!</definedName>
    <definedName name="EMPRETNES389308" localSheetId="37">#REF!</definedName>
    <definedName name="EMPRETNES389308" localSheetId="38">#REF!</definedName>
    <definedName name="EMPRETNES389308" localSheetId="39">#REF!</definedName>
    <definedName name="EMPRETNES389308" localSheetId="40">#REF!</definedName>
    <definedName name="EMPRETNES389308" localSheetId="27">#REF!</definedName>
    <definedName name="EMPRETNES389308" localSheetId="41">#REF!</definedName>
    <definedName name="EMPRETNES389308" localSheetId="42">#REF!</definedName>
    <definedName name="EMPRETNES389308" localSheetId="43">#REF!</definedName>
    <definedName name="EMPRETNES389308" localSheetId="44">#REF!</definedName>
    <definedName name="EMPRETNES389308" localSheetId="45">#REF!</definedName>
    <definedName name="EMPRETNES389308" localSheetId="28">#REF!</definedName>
    <definedName name="EMPRETNES389308" localSheetId="30">#REF!</definedName>
    <definedName name="EMPRETNES389308" localSheetId="31">#REF!</definedName>
    <definedName name="EMPRETNES389308" localSheetId="32">#REF!</definedName>
    <definedName name="EMPRETNES389308" localSheetId="33">#REF!</definedName>
    <definedName name="EMPRETNES389308" localSheetId="1">#REF!</definedName>
    <definedName name="EMPRETNES389308" localSheetId="15">#REF!</definedName>
    <definedName name="EMPRETNES389308" localSheetId="16">#REF!</definedName>
    <definedName name="EMPRETNES389308" localSheetId="7">#REF!</definedName>
    <definedName name="EMPRETNES389308" localSheetId="9">#REF!</definedName>
    <definedName name="EMPRETNES389308" localSheetId="19">#REF!</definedName>
    <definedName name="EMPRETNES389308" localSheetId="14">#REF!</definedName>
    <definedName name="EMPRETNES389308" localSheetId="13">#REF!</definedName>
    <definedName name="EMPRETNES389308">#REF!</definedName>
    <definedName name="EMPRETNES38U9308" localSheetId="12">#REF!</definedName>
    <definedName name="EMPRETNES38U9308" localSheetId="11">#REF!</definedName>
    <definedName name="EMPRETNES38U9308" localSheetId="6">#REF!</definedName>
    <definedName name="EMPRETNES38U9308" localSheetId="18">#REF!</definedName>
    <definedName name="EMPRETNES38U9308" localSheetId="24">#REF!</definedName>
    <definedName name="EMPRETNES38U9308" localSheetId="23">#REF!</definedName>
    <definedName name="EMPRETNES38U9308" localSheetId="22">#REF!</definedName>
    <definedName name="EMPRETNES38U9308" localSheetId="25">#REF!</definedName>
    <definedName name="EMPRETNES38U9308" localSheetId="21">#REF!</definedName>
    <definedName name="EMPRETNES38U9308" localSheetId="0">#REF!</definedName>
    <definedName name="EMPRETNES38U9308" localSheetId="29">#REF!</definedName>
    <definedName name="EMPRETNES38U9308" localSheetId="34">#REF!</definedName>
    <definedName name="EMPRETNES38U9308" localSheetId="35">#REF!</definedName>
    <definedName name="EMPRETNES38U9308" localSheetId="36">#REF!</definedName>
    <definedName name="EMPRETNES38U9308" localSheetId="37">#REF!</definedName>
    <definedName name="EMPRETNES38U9308" localSheetId="38">#REF!</definedName>
    <definedName name="EMPRETNES38U9308" localSheetId="39">#REF!</definedName>
    <definedName name="EMPRETNES38U9308" localSheetId="40">#REF!</definedName>
    <definedName name="EMPRETNES38U9308" localSheetId="27">#REF!</definedName>
    <definedName name="EMPRETNES38U9308" localSheetId="41">#REF!</definedName>
    <definedName name="EMPRETNES38U9308" localSheetId="42">#REF!</definedName>
    <definedName name="EMPRETNES38U9308" localSheetId="43">#REF!</definedName>
    <definedName name="EMPRETNES38U9308" localSheetId="44">#REF!</definedName>
    <definedName name="EMPRETNES38U9308" localSheetId="45">#REF!</definedName>
    <definedName name="EMPRETNES38U9308" localSheetId="28">#REF!</definedName>
    <definedName name="EMPRETNES38U9308" localSheetId="30">#REF!</definedName>
    <definedName name="EMPRETNES38U9308" localSheetId="31">#REF!</definedName>
    <definedName name="EMPRETNES38U9308" localSheetId="32">#REF!</definedName>
    <definedName name="EMPRETNES38U9308" localSheetId="33">#REF!</definedName>
    <definedName name="EMPRETNES38U9308" localSheetId="1">#REF!</definedName>
    <definedName name="EMPRETNES38U9308" localSheetId="15">#REF!</definedName>
    <definedName name="EMPRETNES38U9308" localSheetId="16">#REF!</definedName>
    <definedName name="EMPRETNES38U9308" localSheetId="7">#REF!</definedName>
    <definedName name="EMPRETNES38U9308" localSheetId="9">#REF!</definedName>
    <definedName name="EMPRETNES38U9308" localSheetId="19">#REF!</definedName>
    <definedName name="EMPRETNES38U9308" localSheetId="14">#REF!</definedName>
    <definedName name="EMPRETNES38U9308" localSheetId="13">#REF!</definedName>
    <definedName name="EMPRETNES38U9308">#REF!</definedName>
    <definedName name="EVOL0305" localSheetId="12">#REF!</definedName>
    <definedName name="EVOL0305" localSheetId="11">#REF!</definedName>
    <definedName name="EVOL0305" localSheetId="6">#REF!</definedName>
    <definedName name="EVOL0305" localSheetId="18">#REF!</definedName>
    <definedName name="EVOL0305" localSheetId="24">#REF!</definedName>
    <definedName name="EVOL0305" localSheetId="23">#REF!</definedName>
    <definedName name="EVOL0305" localSheetId="22">#REF!</definedName>
    <definedName name="EVOL0305" localSheetId="25">#REF!</definedName>
    <definedName name="EVOL0305" localSheetId="21">#REF!</definedName>
    <definedName name="EVOL0305" localSheetId="0">#REF!</definedName>
    <definedName name="EVOL0305" localSheetId="29">#REF!</definedName>
    <definedName name="EVOL0305" localSheetId="34">#REF!</definedName>
    <definedName name="EVOL0305" localSheetId="35">#REF!</definedName>
    <definedName name="EVOL0305" localSheetId="36">#REF!</definedName>
    <definedName name="EVOL0305" localSheetId="37">#REF!</definedName>
    <definedName name="EVOL0305" localSheetId="38">#REF!</definedName>
    <definedName name="EVOL0305" localSheetId="39">#REF!</definedName>
    <definedName name="EVOL0305" localSheetId="40">#REF!</definedName>
    <definedName name="EVOL0305" localSheetId="27">#REF!</definedName>
    <definedName name="EVOL0305" localSheetId="41">#REF!</definedName>
    <definedName name="EVOL0305" localSheetId="42">#REF!</definedName>
    <definedName name="EVOL0305" localSheetId="43">#REF!</definedName>
    <definedName name="EVOL0305" localSheetId="44">#REF!</definedName>
    <definedName name="EVOL0305" localSheetId="45">#REF!</definedName>
    <definedName name="EVOL0305" localSheetId="28">#REF!</definedName>
    <definedName name="EVOL0305" localSheetId="30">#REF!</definedName>
    <definedName name="EVOL0305" localSheetId="31">#REF!</definedName>
    <definedName name="EVOL0305" localSheetId="32">#REF!</definedName>
    <definedName name="EVOL0305" localSheetId="33">#REF!</definedName>
    <definedName name="EVOL0305" localSheetId="1">#REF!</definedName>
    <definedName name="EVOL0305" localSheetId="15">#REF!</definedName>
    <definedName name="EVOL0305" localSheetId="16">#REF!</definedName>
    <definedName name="EVOL0305" localSheetId="7">#REF!</definedName>
    <definedName name="EVOL0305" localSheetId="9">#REF!</definedName>
    <definedName name="EVOL0305" localSheetId="19">#REF!</definedName>
    <definedName name="EVOL0305" localSheetId="14">#REF!</definedName>
    <definedName name="EVOL0305" localSheetId="13">#REF!</definedName>
    <definedName name="EVOL0305">#REF!</definedName>
    <definedName name="EVOL9002SANT" localSheetId="12">#REF!</definedName>
    <definedName name="EVOL9002SANT" localSheetId="11">#REF!</definedName>
    <definedName name="EVOL9002SANT" localSheetId="6">#REF!</definedName>
    <definedName name="EVOL9002SANT" localSheetId="18">#REF!</definedName>
    <definedName name="EVOL9002SANT" localSheetId="24">#REF!</definedName>
    <definedName name="EVOL9002SANT" localSheetId="23">#REF!</definedName>
    <definedName name="EVOL9002SANT" localSheetId="22">#REF!</definedName>
    <definedName name="EVOL9002SANT" localSheetId="25">#REF!</definedName>
    <definedName name="EVOL9002SANT" localSheetId="21">#REF!</definedName>
    <definedName name="EVOL9002SANT" localSheetId="0">#REF!</definedName>
    <definedName name="EVOL9002SANT" localSheetId="29">#REF!</definedName>
    <definedName name="EVOL9002SANT" localSheetId="34">#REF!</definedName>
    <definedName name="EVOL9002SANT" localSheetId="35">#REF!</definedName>
    <definedName name="EVOL9002SANT" localSheetId="36">#REF!</definedName>
    <definedName name="EVOL9002SANT" localSheetId="37">#REF!</definedName>
    <definedName name="EVOL9002SANT" localSheetId="38">#REF!</definedName>
    <definedName name="EVOL9002SANT" localSheetId="39">#REF!</definedName>
    <definedName name="EVOL9002SANT" localSheetId="40">#REF!</definedName>
    <definedName name="EVOL9002SANT" localSheetId="27">#REF!</definedName>
    <definedName name="EVOL9002SANT" localSheetId="41">#REF!</definedName>
    <definedName name="EVOL9002SANT" localSheetId="42">#REF!</definedName>
    <definedName name="EVOL9002SANT" localSheetId="43">#REF!</definedName>
    <definedName name="EVOL9002SANT" localSheetId="44">#REF!</definedName>
    <definedName name="EVOL9002SANT" localSheetId="45">#REF!</definedName>
    <definedName name="EVOL9002SANT" localSheetId="28">#REF!</definedName>
    <definedName name="EVOL9002SANT" localSheetId="30">#REF!</definedName>
    <definedName name="EVOL9002SANT" localSheetId="31">#REF!</definedName>
    <definedName name="EVOL9002SANT" localSheetId="32">#REF!</definedName>
    <definedName name="EVOL9002SANT" localSheetId="33">#REF!</definedName>
    <definedName name="EVOL9002SANT" localSheetId="1">#REF!</definedName>
    <definedName name="EVOL9002SANT" localSheetId="15">#REF!</definedName>
    <definedName name="EVOL9002SANT" localSheetId="16">#REF!</definedName>
    <definedName name="EVOL9002SANT" localSheetId="7">#REF!</definedName>
    <definedName name="EVOL9002SANT" localSheetId="9">#REF!</definedName>
    <definedName name="EVOL9002SANT" localSheetId="19">#REF!</definedName>
    <definedName name="EVOL9002SANT" localSheetId="14">#REF!</definedName>
    <definedName name="EVOL9002SANT" localSheetId="13">#REF!</definedName>
    <definedName name="EVOL9002SANT">#REF!</definedName>
    <definedName name="EVOL9503" localSheetId="12">#REF!</definedName>
    <definedName name="EVOL9503" localSheetId="11">#REF!</definedName>
    <definedName name="EVOL9503" localSheetId="6">#REF!</definedName>
    <definedName name="EVOL9503" localSheetId="18">#REF!</definedName>
    <definedName name="EVOL9503" localSheetId="24">#REF!</definedName>
    <definedName name="EVOL9503" localSheetId="23">#REF!</definedName>
    <definedName name="EVOL9503" localSheetId="22">#REF!</definedName>
    <definedName name="EVOL9503" localSheetId="25">#REF!</definedName>
    <definedName name="EVOL9503" localSheetId="21">#REF!</definedName>
    <definedName name="EVOL9503" localSheetId="0">#REF!</definedName>
    <definedName name="EVOL9503" localSheetId="29">#REF!</definedName>
    <definedName name="EVOL9503" localSheetId="34">#REF!</definedName>
    <definedName name="EVOL9503" localSheetId="35">#REF!</definedName>
    <definedName name="EVOL9503" localSheetId="36">#REF!</definedName>
    <definedName name="EVOL9503" localSheetId="37">#REF!</definedName>
    <definedName name="EVOL9503" localSheetId="38">#REF!</definedName>
    <definedName name="EVOL9503" localSheetId="39">#REF!</definedName>
    <definedName name="EVOL9503" localSheetId="40">#REF!</definedName>
    <definedName name="EVOL9503" localSheetId="27">#REF!</definedName>
    <definedName name="EVOL9503" localSheetId="41">#REF!</definedName>
    <definedName name="EVOL9503" localSheetId="42">#REF!</definedName>
    <definedName name="EVOL9503" localSheetId="43">#REF!</definedName>
    <definedName name="EVOL9503" localSheetId="44">#REF!</definedName>
    <definedName name="EVOL9503" localSheetId="45">#REF!</definedName>
    <definedName name="EVOL9503" localSheetId="28">#REF!</definedName>
    <definedName name="EVOL9503" localSheetId="30">#REF!</definedName>
    <definedName name="EVOL9503" localSheetId="31">#REF!</definedName>
    <definedName name="EVOL9503" localSheetId="32">#REF!</definedName>
    <definedName name="EVOL9503" localSheetId="33">#REF!</definedName>
    <definedName name="EVOL9503" localSheetId="1">#REF!</definedName>
    <definedName name="EVOL9503" localSheetId="15">#REF!</definedName>
    <definedName name="EVOL9503" localSheetId="16">#REF!</definedName>
    <definedName name="EVOL9503" localSheetId="7">#REF!</definedName>
    <definedName name="EVOL9503" localSheetId="9">#REF!</definedName>
    <definedName name="EVOL9503" localSheetId="19">#REF!</definedName>
    <definedName name="EVOL9503" localSheetId="14">#REF!</definedName>
    <definedName name="EVOL9503" localSheetId="13">#REF!</definedName>
    <definedName name="EVOL9503">#REF!</definedName>
    <definedName name="EVOLFAP0310" localSheetId="12">#REF!</definedName>
    <definedName name="EVOLFAP0310" localSheetId="11">#REF!</definedName>
    <definedName name="EVOLFAP0310" localSheetId="6">#REF!</definedName>
    <definedName name="EVOLFAP0310" localSheetId="18">#REF!</definedName>
    <definedName name="EVOLFAP0310" localSheetId="24">#REF!</definedName>
    <definedName name="EVOLFAP0310" localSheetId="23">#REF!</definedName>
    <definedName name="EVOLFAP0310" localSheetId="22">#REF!</definedName>
    <definedName name="EVOLFAP0310" localSheetId="25">#REF!</definedName>
    <definedName name="EVOLFAP0310" localSheetId="21">#REF!</definedName>
    <definedName name="EVOLFAP0310" localSheetId="0">#REF!</definedName>
    <definedName name="EVOLFAP0310" localSheetId="29">#REF!</definedName>
    <definedName name="EVOLFAP0310" localSheetId="34">#REF!</definedName>
    <definedName name="EVOLFAP0310" localSheetId="35">#REF!</definedName>
    <definedName name="EVOLFAP0310" localSheetId="36">#REF!</definedName>
    <definedName name="EVOLFAP0310" localSheetId="37">#REF!</definedName>
    <definedName name="EVOLFAP0310" localSheetId="38">#REF!</definedName>
    <definedName name="EVOLFAP0310" localSheetId="39">#REF!</definedName>
    <definedName name="EVOLFAP0310" localSheetId="40">#REF!</definedName>
    <definedName name="EVOLFAP0310" localSheetId="27">#REF!</definedName>
    <definedName name="EVOLFAP0310" localSheetId="41">#REF!</definedName>
    <definedName name="EVOLFAP0310" localSheetId="42">#REF!</definedName>
    <definedName name="EVOLFAP0310" localSheetId="43">#REF!</definedName>
    <definedName name="EVOLFAP0310" localSheetId="44">#REF!</definedName>
    <definedName name="EVOLFAP0310" localSheetId="45">#REF!</definedName>
    <definedName name="EVOLFAP0310" localSheetId="28">#REF!</definedName>
    <definedName name="EVOLFAP0310" localSheetId="30">#REF!</definedName>
    <definedName name="EVOLFAP0310" localSheetId="31">#REF!</definedName>
    <definedName name="EVOLFAP0310" localSheetId="32">#REF!</definedName>
    <definedName name="EVOLFAP0310" localSheetId="33">#REF!</definedName>
    <definedName name="EVOLFAP0310" localSheetId="1">#REF!</definedName>
    <definedName name="EVOLFAP0310" localSheetId="15">#REF!</definedName>
    <definedName name="EVOLFAP0310" localSheetId="16">#REF!</definedName>
    <definedName name="EVOLFAP0310" localSheetId="7">#REF!</definedName>
    <definedName name="EVOLFAP0310" localSheetId="9">#REF!</definedName>
    <definedName name="EVOLFAP0310" localSheetId="19">#REF!</definedName>
    <definedName name="EVOLFAP0310" localSheetId="14">#REF!</definedName>
    <definedName name="EVOLFAP0310" localSheetId="13">#REF!</definedName>
    <definedName name="EVOLFAP0310">#REF!</definedName>
    <definedName name="EVOLFAPR0310" localSheetId="12">#REF!</definedName>
    <definedName name="EVOLFAPR0310" localSheetId="11">#REF!</definedName>
    <definedName name="EVOLFAPR0310" localSheetId="6">#REF!</definedName>
    <definedName name="EVOLFAPR0310" localSheetId="18">#REF!</definedName>
    <definedName name="EVOLFAPR0310" localSheetId="24">#REF!</definedName>
    <definedName name="EVOLFAPR0310" localSheetId="23">#REF!</definedName>
    <definedName name="EVOLFAPR0310" localSheetId="22">#REF!</definedName>
    <definedName name="EVOLFAPR0310" localSheetId="25">#REF!</definedName>
    <definedName name="EVOLFAPR0310" localSheetId="21">#REF!</definedName>
    <definedName name="EVOLFAPR0310" localSheetId="0">#REF!</definedName>
    <definedName name="EVOLFAPR0310" localSheetId="29">#REF!</definedName>
    <definedName name="EVOLFAPR0310" localSheetId="34">#REF!</definedName>
    <definedName name="EVOLFAPR0310" localSheetId="35">#REF!</definedName>
    <definedName name="EVOLFAPR0310" localSheetId="36">#REF!</definedName>
    <definedName name="EVOLFAPR0310" localSheetId="37">#REF!</definedName>
    <definedName name="EVOLFAPR0310" localSheetId="38">#REF!</definedName>
    <definedName name="EVOLFAPR0310" localSheetId="39">#REF!</definedName>
    <definedName name="EVOLFAPR0310" localSheetId="40">#REF!</definedName>
    <definedName name="EVOLFAPR0310" localSheetId="27">#REF!</definedName>
    <definedName name="EVOLFAPR0310" localSheetId="41">#REF!</definedName>
    <definedName name="EVOLFAPR0310" localSheetId="42">#REF!</definedName>
    <definedName name="EVOLFAPR0310" localSheetId="43">#REF!</definedName>
    <definedName name="EVOLFAPR0310" localSheetId="44">#REF!</definedName>
    <definedName name="EVOLFAPR0310" localSheetId="45">#REF!</definedName>
    <definedName name="EVOLFAPR0310" localSheetId="28">#REF!</definedName>
    <definedName name="EVOLFAPR0310" localSheetId="30">#REF!</definedName>
    <definedName name="EVOLFAPR0310" localSheetId="31">#REF!</definedName>
    <definedName name="EVOLFAPR0310" localSheetId="32">#REF!</definedName>
    <definedName name="EVOLFAPR0310" localSheetId="33">#REF!</definedName>
    <definedName name="EVOLFAPR0310" localSheetId="1">#REF!</definedName>
    <definedName name="EVOLFAPR0310" localSheetId="15">#REF!</definedName>
    <definedName name="EVOLFAPR0310" localSheetId="16">#REF!</definedName>
    <definedName name="EVOLFAPR0310" localSheetId="7">#REF!</definedName>
    <definedName name="EVOLFAPR0310" localSheetId="9">#REF!</definedName>
    <definedName name="EVOLFAPR0310" localSheetId="19">#REF!</definedName>
    <definedName name="EVOLFAPR0310" localSheetId="14">#REF!</definedName>
    <definedName name="EVOLFAPR0310" localSheetId="13">#REF!</definedName>
    <definedName name="EVOLFAPR0310">#REF!</definedName>
    <definedName name="EVOLPAV0310" localSheetId="12">#REF!</definedName>
    <definedName name="EVOLPAV0310" localSheetId="11">#REF!</definedName>
    <definedName name="EVOLPAV0310" localSheetId="6">#REF!</definedName>
    <definedName name="EVOLPAV0310" localSheetId="18">#REF!</definedName>
    <definedName name="EVOLPAV0310" localSheetId="24">#REF!</definedName>
    <definedName name="EVOLPAV0310" localSheetId="23">#REF!</definedName>
    <definedName name="EVOLPAV0310" localSheetId="22">#REF!</definedName>
    <definedName name="EVOLPAV0310" localSheetId="25">#REF!</definedName>
    <definedName name="EVOLPAV0310" localSheetId="21">#REF!</definedName>
    <definedName name="EVOLPAV0310" localSheetId="0">#REF!</definedName>
    <definedName name="EVOLPAV0310" localSheetId="29">#REF!</definedName>
    <definedName name="EVOLPAV0310" localSheetId="34">#REF!</definedName>
    <definedName name="EVOLPAV0310" localSheetId="35">#REF!</definedName>
    <definedName name="EVOLPAV0310" localSheetId="36">#REF!</definedName>
    <definedName name="EVOLPAV0310" localSheetId="37">#REF!</definedName>
    <definedName name="EVOLPAV0310" localSheetId="38">#REF!</definedName>
    <definedName name="EVOLPAV0310" localSheetId="39">#REF!</definedName>
    <definedName name="EVOLPAV0310" localSheetId="40">#REF!</definedName>
    <definedName name="EVOLPAV0310" localSheetId="27">#REF!</definedName>
    <definedName name="EVOLPAV0310" localSheetId="41">#REF!</definedName>
    <definedName name="EVOLPAV0310" localSheetId="42">#REF!</definedName>
    <definedName name="EVOLPAV0310" localSheetId="43">#REF!</definedName>
    <definedName name="EVOLPAV0310" localSheetId="44">#REF!</definedName>
    <definedName name="EVOLPAV0310" localSheetId="45">#REF!</definedName>
    <definedName name="EVOLPAV0310" localSheetId="28">#REF!</definedName>
    <definedName name="EVOLPAV0310" localSheetId="30">#REF!</definedName>
    <definedName name="EVOLPAV0310" localSheetId="31">#REF!</definedName>
    <definedName name="EVOLPAV0310" localSheetId="32">#REF!</definedName>
    <definedName name="EVOLPAV0310" localSheetId="33">#REF!</definedName>
    <definedName name="EVOLPAV0310" localSheetId="1">#REF!</definedName>
    <definedName name="EVOLPAV0310" localSheetId="15">#REF!</definedName>
    <definedName name="EVOLPAV0310" localSheetId="16">#REF!</definedName>
    <definedName name="EVOLPAV0310" localSheetId="7">#REF!</definedName>
    <definedName name="EVOLPAV0310" localSheetId="9">#REF!</definedName>
    <definedName name="EVOLPAV0310" localSheetId="19">#REF!</definedName>
    <definedName name="EVOLPAV0310" localSheetId="14">#REF!</definedName>
    <definedName name="EVOLPAV0310" localSheetId="13">#REF!</definedName>
    <definedName name="EVOLPAV0310">#REF!</definedName>
    <definedName name="EVOLPCS0309">[5]PCS!$A$4:$L$492</definedName>
    <definedName name="EVOLPCS0310" localSheetId="12">#REF!</definedName>
    <definedName name="EVOLPCS0310" localSheetId="11">#REF!</definedName>
    <definedName name="EVOLPCS0310" localSheetId="6">#REF!</definedName>
    <definedName name="EVOLPCS0310" localSheetId="18">#REF!</definedName>
    <definedName name="EVOLPCS0310" localSheetId="24">#REF!</definedName>
    <definedName name="EVOLPCS0310" localSheetId="23">#REF!</definedName>
    <definedName name="EVOLPCS0310" localSheetId="22">#REF!</definedName>
    <definedName name="EVOLPCS0310" localSheetId="25">#REF!</definedName>
    <definedName name="EVOLPCS0310" localSheetId="21">#REF!</definedName>
    <definedName name="EVOLPCS0310" localSheetId="0">#REF!</definedName>
    <definedName name="EVOLPCS0310" localSheetId="29">#REF!</definedName>
    <definedName name="EVOLPCS0310" localSheetId="34">#REF!</definedName>
    <definedName name="EVOLPCS0310" localSheetId="35">#REF!</definedName>
    <definedName name="EVOLPCS0310" localSheetId="36">#REF!</definedName>
    <definedName name="EVOLPCS0310" localSheetId="37">#REF!</definedName>
    <definedName name="EVOLPCS0310" localSheetId="38">#REF!</definedName>
    <definedName name="EVOLPCS0310" localSheetId="39">#REF!</definedName>
    <definedName name="EVOLPCS0310" localSheetId="40">#REF!</definedName>
    <definedName name="EVOLPCS0310" localSheetId="27">#REF!</definedName>
    <definedName name="EVOLPCS0310" localSheetId="41">#REF!</definedName>
    <definedName name="EVOLPCS0310" localSheetId="42">#REF!</definedName>
    <definedName name="EVOLPCS0310" localSheetId="43">#REF!</definedName>
    <definedName name="EVOLPCS0310" localSheetId="44">#REF!</definedName>
    <definedName name="EVOLPCS0310" localSheetId="45">#REF!</definedName>
    <definedName name="EVOLPCS0310" localSheetId="28">#REF!</definedName>
    <definedName name="EVOLPCS0310" localSheetId="30">#REF!</definedName>
    <definedName name="EVOLPCS0310" localSheetId="31">#REF!</definedName>
    <definedName name="EVOLPCS0310" localSheetId="32">#REF!</definedName>
    <definedName name="EVOLPCS0310" localSheetId="33">#REF!</definedName>
    <definedName name="EVOLPCS0310" localSheetId="1">#REF!</definedName>
    <definedName name="EVOLPCS0310" localSheetId="15">#REF!</definedName>
    <definedName name="EVOLPCS0310" localSheetId="16">#REF!</definedName>
    <definedName name="EVOLPCS0310" localSheetId="7">#REF!</definedName>
    <definedName name="EVOLPCS0310" localSheetId="9">#REF!</definedName>
    <definedName name="EVOLPCS0310" localSheetId="19">#REF!</definedName>
    <definedName name="EVOLPCS0310" localSheetId="14">#REF!</definedName>
    <definedName name="EVOLPCS0310" localSheetId="13">#REF!</definedName>
    <definedName name="EVOLPCS0310">#REF!</definedName>
    <definedName name="EVOLR0305" localSheetId="12">#REF!</definedName>
    <definedName name="EVOLR0305" localSheetId="11">#REF!</definedName>
    <definedName name="EVOLR0305" localSheetId="6">#REF!</definedName>
    <definedName name="EVOLR0305" localSheetId="18">#REF!</definedName>
    <definedName name="EVOLR0305" localSheetId="24">#REF!</definedName>
    <definedName name="EVOLR0305" localSheetId="23">#REF!</definedName>
    <definedName name="EVOLR0305" localSheetId="22">#REF!</definedName>
    <definedName name="EVOLR0305" localSheetId="25">#REF!</definedName>
    <definedName name="EVOLR0305" localSheetId="21">#REF!</definedName>
    <definedName name="EVOLR0305" localSheetId="0">#REF!</definedName>
    <definedName name="EVOLR0305" localSheetId="29">#REF!</definedName>
    <definedName name="EVOLR0305" localSheetId="34">#REF!</definedName>
    <definedName name="EVOLR0305" localSheetId="35">#REF!</definedName>
    <definedName name="EVOLR0305" localSheetId="36">#REF!</definedName>
    <definedName name="EVOLR0305" localSheetId="37">#REF!</definedName>
    <definedName name="EVOLR0305" localSheetId="38">#REF!</definedName>
    <definedName name="EVOLR0305" localSheetId="39">#REF!</definedName>
    <definedName name="EVOLR0305" localSheetId="40">#REF!</definedName>
    <definedName name="EVOLR0305" localSheetId="27">#REF!</definedName>
    <definedName name="EVOLR0305" localSheetId="41">#REF!</definedName>
    <definedName name="EVOLR0305" localSheetId="42">#REF!</definedName>
    <definedName name="EVOLR0305" localSheetId="43">#REF!</definedName>
    <definedName name="EVOLR0305" localSheetId="44">#REF!</definedName>
    <definedName name="EVOLR0305" localSheetId="45">#REF!</definedName>
    <definedName name="EVOLR0305" localSheetId="28">#REF!</definedName>
    <definedName name="EVOLR0305" localSheetId="30">#REF!</definedName>
    <definedName name="EVOLR0305" localSheetId="31">#REF!</definedName>
    <definedName name="EVOLR0305" localSheetId="32">#REF!</definedName>
    <definedName name="EVOLR0305" localSheetId="33">#REF!</definedName>
    <definedName name="EVOLR0305" localSheetId="1">#REF!</definedName>
    <definedName name="EVOLR0305" localSheetId="15">#REF!</definedName>
    <definedName name="EVOLR0305" localSheetId="16">#REF!</definedName>
    <definedName name="EVOLR0305" localSheetId="7">#REF!</definedName>
    <definedName name="EVOLR0305" localSheetId="9">#REF!</definedName>
    <definedName name="EVOLR0305" localSheetId="19">#REF!</definedName>
    <definedName name="EVOLR0305" localSheetId="14">#REF!</definedName>
    <definedName name="EVOLR0305" localSheetId="13">#REF!</definedName>
    <definedName name="EVOLR0305">#REF!</definedName>
    <definedName name="EVOLR0308" localSheetId="12">#REF!</definedName>
    <definedName name="EVOLR0308" localSheetId="11">#REF!</definedName>
    <definedName name="EVOLR0308" localSheetId="6">#REF!</definedName>
    <definedName name="EVOLR0308" localSheetId="18">#REF!</definedName>
    <definedName name="EVOLR0308" localSheetId="24">#REF!</definedName>
    <definedName name="EVOLR0308" localSheetId="23">#REF!</definedName>
    <definedName name="EVOLR0308" localSheetId="22">#REF!</definedName>
    <definedName name="EVOLR0308" localSheetId="25">#REF!</definedName>
    <definedName name="EVOLR0308" localSheetId="21">#REF!</definedName>
    <definedName name="EVOLR0308" localSheetId="0">#REF!</definedName>
    <definedName name="EVOLR0308" localSheetId="29">#REF!</definedName>
    <definedName name="EVOLR0308" localSheetId="34">#REF!</definedName>
    <definedName name="EVOLR0308" localSheetId="35">#REF!</definedName>
    <definedName name="EVOLR0308" localSheetId="36">#REF!</definedName>
    <definedName name="EVOLR0308" localSheetId="37">#REF!</definedName>
    <definedName name="EVOLR0308" localSheetId="38">#REF!</definedName>
    <definedName name="EVOLR0308" localSheetId="39">#REF!</definedName>
    <definedName name="EVOLR0308" localSheetId="40">#REF!</definedName>
    <definedName name="EVOLR0308" localSheetId="27">#REF!</definedName>
    <definedName name="EVOLR0308" localSheetId="41">#REF!</definedName>
    <definedName name="EVOLR0308" localSheetId="42">#REF!</definedName>
    <definedName name="EVOLR0308" localSheetId="43">#REF!</definedName>
    <definedName name="EVOLR0308" localSheetId="44">#REF!</definedName>
    <definedName name="EVOLR0308" localSheetId="45">#REF!</definedName>
    <definedName name="EVOLR0308" localSheetId="28">#REF!</definedName>
    <definedName name="EVOLR0308" localSheetId="30">#REF!</definedName>
    <definedName name="EVOLR0308" localSheetId="31">#REF!</definedName>
    <definedName name="EVOLR0308" localSheetId="32">#REF!</definedName>
    <definedName name="EVOLR0308" localSheetId="33">#REF!</definedName>
    <definedName name="EVOLR0308" localSheetId="1">#REF!</definedName>
    <definedName name="EVOLR0308" localSheetId="15">#REF!</definedName>
    <definedName name="EVOLR0308" localSheetId="16">#REF!</definedName>
    <definedName name="EVOLR0308" localSheetId="7">#REF!</definedName>
    <definedName name="EVOLR0308" localSheetId="9">#REF!</definedName>
    <definedName name="EVOLR0308" localSheetId="19">#REF!</definedName>
    <definedName name="EVOLR0308" localSheetId="14">#REF!</definedName>
    <definedName name="EVOLR0308" localSheetId="13">#REF!</definedName>
    <definedName name="EVOLR0308">#REF!</definedName>
    <definedName name="EVOLR0308A" localSheetId="12">#REF!</definedName>
    <definedName name="EVOLR0308A" localSheetId="11">#REF!</definedName>
    <definedName name="EVOLR0308A" localSheetId="6">#REF!</definedName>
    <definedName name="EVOLR0308A" localSheetId="18">#REF!</definedName>
    <definedName name="EVOLR0308A" localSheetId="24">#REF!</definedName>
    <definedName name="EVOLR0308A" localSheetId="23">#REF!</definedName>
    <definedName name="EVOLR0308A" localSheetId="22">#REF!</definedName>
    <definedName name="EVOLR0308A" localSheetId="25">#REF!</definedName>
    <definedName name="EVOLR0308A" localSheetId="21">#REF!</definedName>
    <definedName name="EVOLR0308A" localSheetId="0">#REF!</definedName>
    <definedName name="EVOLR0308A" localSheetId="29">#REF!</definedName>
    <definedName name="EVOLR0308A" localSheetId="34">#REF!</definedName>
    <definedName name="EVOLR0308A" localSheetId="35">#REF!</definedName>
    <definedName name="EVOLR0308A" localSheetId="36">#REF!</definedName>
    <definedName name="EVOLR0308A" localSheetId="37">#REF!</definedName>
    <definedName name="EVOLR0308A" localSheetId="38">#REF!</definedName>
    <definedName name="EVOLR0308A" localSheetId="39">#REF!</definedName>
    <definedName name="EVOLR0308A" localSheetId="40">#REF!</definedName>
    <definedName name="EVOLR0308A" localSheetId="27">#REF!</definedName>
    <definedName name="EVOLR0308A" localSheetId="41">#REF!</definedName>
    <definedName name="EVOLR0308A" localSheetId="42">#REF!</definedName>
    <definedName name="EVOLR0308A" localSheetId="43">#REF!</definedName>
    <definedName name="EVOLR0308A" localSheetId="44">#REF!</definedName>
    <definedName name="EVOLR0308A" localSheetId="45">#REF!</definedName>
    <definedName name="EVOLR0308A" localSheetId="28">#REF!</definedName>
    <definedName name="EVOLR0308A" localSheetId="30">#REF!</definedName>
    <definedName name="EVOLR0308A" localSheetId="31">#REF!</definedName>
    <definedName name="EVOLR0308A" localSheetId="32">#REF!</definedName>
    <definedName name="EVOLR0308A" localSheetId="33">#REF!</definedName>
    <definedName name="EVOLR0308A" localSheetId="1">#REF!</definedName>
    <definedName name="EVOLR0308A" localSheetId="15">#REF!</definedName>
    <definedName name="EVOLR0308A" localSheetId="16">#REF!</definedName>
    <definedName name="EVOLR0308A" localSheetId="7">#REF!</definedName>
    <definedName name="EVOLR0308A" localSheetId="9">#REF!</definedName>
    <definedName name="EVOLR0308A" localSheetId="19">#REF!</definedName>
    <definedName name="EVOLR0308A" localSheetId="14">#REF!</definedName>
    <definedName name="EVOLR0308A" localSheetId="13">#REF!</definedName>
    <definedName name="EVOLR0308A">#REF!</definedName>
    <definedName name="EVOLR8210">[6]EVOLR8210!$A$1:$AE$91</definedName>
    <definedName name="EVOLR9010" localSheetId="12">#REF!</definedName>
    <definedName name="EVOLR9010" localSheetId="11">#REF!</definedName>
    <definedName name="EVOLR9010" localSheetId="6">#REF!</definedName>
    <definedName name="EVOLR9010" localSheetId="18">#REF!</definedName>
    <definedName name="EVOLR9010" localSheetId="24">#REF!</definedName>
    <definedName name="EVOLR9010" localSheetId="23">#REF!</definedName>
    <definedName name="EVOLR9010" localSheetId="22">#REF!</definedName>
    <definedName name="EVOLR9010" localSheetId="25">#REF!</definedName>
    <definedName name="EVOLR9010" localSheetId="21">#REF!</definedName>
    <definedName name="EVOLR9010" localSheetId="0">#REF!</definedName>
    <definedName name="EVOLR9010" localSheetId="29">#REF!</definedName>
    <definedName name="EVOLR9010" localSheetId="34">#REF!</definedName>
    <definedName name="EVOLR9010" localSheetId="35">#REF!</definedName>
    <definedName name="EVOLR9010" localSheetId="36">#REF!</definedName>
    <definedName name="EVOLR9010" localSheetId="37">#REF!</definedName>
    <definedName name="EVOLR9010" localSheetId="38">#REF!</definedName>
    <definedName name="EVOLR9010" localSheetId="39">#REF!</definedName>
    <definedName name="EVOLR9010" localSheetId="40">#REF!</definedName>
    <definedName name="EVOLR9010" localSheetId="27">#REF!</definedName>
    <definedName name="EVOLR9010" localSheetId="41">#REF!</definedName>
    <definedName name="EVOLR9010" localSheetId="42">#REF!</definedName>
    <definedName name="EVOLR9010" localSheetId="43">#REF!</definedName>
    <definedName name="EVOLR9010" localSheetId="44">#REF!</definedName>
    <definedName name="EVOLR9010" localSheetId="45">#REF!</definedName>
    <definedName name="EVOLR9010" localSheetId="28">#REF!</definedName>
    <definedName name="EVOLR9010" localSheetId="30">#REF!</definedName>
    <definedName name="EVOLR9010" localSheetId="31">#REF!</definedName>
    <definedName name="EVOLR9010" localSheetId="32">#REF!</definedName>
    <definedName name="EVOLR9010" localSheetId="33">#REF!</definedName>
    <definedName name="EVOLR9010" localSheetId="1">#REF!</definedName>
    <definedName name="EVOLR9010" localSheetId="15">#REF!</definedName>
    <definedName name="EVOLR9010" localSheetId="16">#REF!</definedName>
    <definedName name="EVOLR9010" localSheetId="7">#REF!</definedName>
    <definedName name="EVOLR9010" localSheetId="9">#REF!</definedName>
    <definedName name="EVOLR9010" localSheetId="19">#REF!</definedName>
    <definedName name="EVOLR9010" localSheetId="14">#REF!</definedName>
    <definedName name="EVOLR9010" localSheetId="13">#REF!</definedName>
    <definedName name="EVOLR9010">#REF!</definedName>
    <definedName name="EVOLR9503" localSheetId="12">#REF!</definedName>
    <definedName name="EVOLR9503" localSheetId="11">#REF!</definedName>
    <definedName name="EVOLR9503" localSheetId="6">#REF!</definedName>
    <definedName name="EVOLR9503" localSheetId="18">#REF!</definedName>
    <definedName name="EVOLR9503" localSheetId="24">#REF!</definedName>
    <definedName name="EVOLR9503" localSheetId="23">#REF!</definedName>
    <definedName name="EVOLR9503" localSheetId="22">#REF!</definedName>
    <definedName name="EVOLR9503" localSheetId="25">#REF!</definedName>
    <definedName name="EVOLR9503" localSheetId="21">#REF!</definedName>
    <definedName name="EVOLR9503" localSheetId="0">#REF!</definedName>
    <definedName name="EVOLR9503" localSheetId="29">#REF!</definedName>
    <definedName name="EVOLR9503" localSheetId="34">#REF!</definedName>
    <definedName name="EVOLR9503" localSheetId="35">#REF!</definedName>
    <definedName name="EVOLR9503" localSheetId="36">#REF!</definedName>
    <definedName name="EVOLR9503" localSheetId="37">#REF!</definedName>
    <definedName name="EVOLR9503" localSheetId="38">#REF!</definedName>
    <definedName name="EVOLR9503" localSheetId="39">#REF!</definedName>
    <definedName name="EVOLR9503" localSheetId="40">#REF!</definedName>
    <definedName name="EVOLR9503" localSheetId="27">#REF!</definedName>
    <definedName name="EVOLR9503" localSheetId="41">#REF!</definedName>
    <definedName name="EVOLR9503" localSheetId="42">#REF!</definedName>
    <definedName name="EVOLR9503" localSheetId="43">#REF!</definedName>
    <definedName name="EVOLR9503" localSheetId="44">#REF!</definedName>
    <definedName name="EVOLR9503" localSheetId="45">#REF!</definedName>
    <definedName name="EVOLR9503" localSheetId="28">#REF!</definedName>
    <definedName name="EVOLR9503" localSheetId="30">#REF!</definedName>
    <definedName name="EVOLR9503" localSheetId="31">#REF!</definedName>
    <definedName name="EVOLR9503" localSheetId="32">#REF!</definedName>
    <definedName name="EVOLR9503" localSheetId="33">#REF!</definedName>
    <definedName name="EVOLR9503" localSheetId="1">#REF!</definedName>
    <definedName name="EVOLR9503" localSheetId="15">#REF!</definedName>
    <definedName name="EVOLR9503" localSheetId="16">#REF!</definedName>
    <definedName name="EVOLR9503" localSheetId="7">#REF!</definedName>
    <definedName name="EVOLR9503" localSheetId="9">#REF!</definedName>
    <definedName name="EVOLR9503" localSheetId="19">#REF!</definedName>
    <definedName name="EVOLR9503" localSheetId="14">#REF!</definedName>
    <definedName name="EVOLR9503" localSheetId="13">#REF!</definedName>
    <definedName name="EVOLR9503">#REF!</definedName>
    <definedName name="INTRETNES37U9308" localSheetId="12">#REF!</definedName>
    <definedName name="INTRETNES37U9308" localSheetId="11">#REF!</definedName>
    <definedName name="INTRETNES37U9308" localSheetId="6">#REF!</definedName>
    <definedName name="INTRETNES37U9308" localSheetId="18">#REF!</definedName>
    <definedName name="INTRETNES37U9308" localSheetId="24">#REF!</definedName>
    <definedName name="INTRETNES37U9308" localSheetId="23">#REF!</definedName>
    <definedName name="INTRETNES37U9308" localSheetId="22">#REF!</definedName>
    <definedName name="INTRETNES37U9308" localSheetId="25">#REF!</definedName>
    <definedName name="INTRETNES37U9308" localSheetId="21">#REF!</definedName>
    <definedName name="INTRETNES37U9308" localSheetId="0">#REF!</definedName>
    <definedName name="INTRETNES37U9308" localSheetId="29">#REF!</definedName>
    <definedName name="INTRETNES37U9308" localSheetId="34">#REF!</definedName>
    <definedName name="INTRETNES37U9308" localSheetId="35">#REF!</definedName>
    <definedName name="INTRETNES37U9308" localSheetId="36">#REF!</definedName>
    <definedName name="INTRETNES37U9308" localSheetId="37">#REF!</definedName>
    <definedName name="INTRETNES37U9308" localSheetId="38">#REF!</definedName>
    <definedName name="INTRETNES37U9308" localSheetId="39">#REF!</definedName>
    <definedName name="INTRETNES37U9308" localSheetId="40">#REF!</definedName>
    <definedName name="INTRETNES37U9308" localSheetId="27">#REF!</definedName>
    <definedName name="INTRETNES37U9308" localSheetId="41">#REF!</definedName>
    <definedName name="INTRETNES37U9308" localSheetId="42">#REF!</definedName>
    <definedName name="INTRETNES37U9308" localSheetId="43">#REF!</definedName>
    <definedName name="INTRETNES37U9308" localSheetId="44">#REF!</definedName>
    <definedName name="INTRETNES37U9308" localSheetId="45">#REF!</definedName>
    <definedName name="INTRETNES37U9308" localSheetId="28">#REF!</definedName>
    <definedName name="INTRETNES37U9308" localSheetId="30">#REF!</definedName>
    <definedName name="INTRETNES37U9308" localSheetId="31">#REF!</definedName>
    <definedName name="INTRETNES37U9308" localSheetId="32">#REF!</definedName>
    <definedName name="INTRETNES37U9308" localSheetId="33">#REF!</definedName>
    <definedName name="INTRETNES37U9308" localSheetId="1">#REF!</definedName>
    <definedName name="INTRETNES37U9308" localSheetId="15">#REF!</definedName>
    <definedName name="INTRETNES37U9308" localSheetId="16">#REF!</definedName>
    <definedName name="INTRETNES37U9308" localSheetId="7">#REF!</definedName>
    <definedName name="INTRETNES37U9308" localSheetId="9">#REF!</definedName>
    <definedName name="INTRETNES37U9308" localSheetId="19">#REF!</definedName>
    <definedName name="INTRETNES37U9308" localSheetId="14">#REF!</definedName>
    <definedName name="INTRETNES37U9308" localSheetId="13">#REF!</definedName>
    <definedName name="INTRETNES37U9308">#REF!</definedName>
    <definedName name="INTRETNES38U9308" localSheetId="12">#REF!</definedName>
    <definedName name="INTRETNES38U9308" localSheetId="11">#REF!</definedName>
    <definedName name="INTRETNES38U9308" localSheetId="6">#REF!</definedName>
    <definedName name="INTRETNES38U9308" localSheetId="18">#REF!</definedName>
    <definedName name="INTRETNES38U9308" localSheetId="24">#REF!</definedName>
    <definedName name="INTRETNES38U9308" localSheetId="23">#REF!</definedName>
    <definedName name="INTRETNES38U9308" localSheetId="22">#REF!</definedName>
    <definedName name="INTRETNES38U9308" localSheetId="25">#REF!</definedName>
    <definedName name="INTRETNES38U9308" localSheetId="21">#REF!</definedName>
    <definedName name="INTRETNES38U9308" localSheetId="0">#REF!</definedName>
    <definedName name="INTRETNES38U9308" localSheetId="29">#REF!</definedName>
    <definedName name="INTRETNES38U9308" localSheetId="34">#REF!</definedName>
    <definedName name="INTRETNES38U9308" localSheetId="35">#REF!</definedName>
    <definedName name="INTRETNES38U9308" localSheetId="36">#REF!</definedName>
    <definedName name="INTRETNES38U9308" localSheetId="37">#REF!</definedName>
    <definedName name="INTRETNES38U9308" localSheetId="38">#REF!</definedName>
    <definedName name="INTRETNES38U9308" localSheetId="39">#REF!</definedName>
    <definedName name="INTRETNES38U9308" localSheetId="40">#REF!</definedName>
    <definedName name="INTRETNES38U9308" localSheetId="27">#REF!</definedName>
    <definedName name="INTRETNES38U9308" localSheetId="41">#REF!</definedName>
    <definedName name="INTRETNES38U9308" localSheetId="42">#REF!</definedName>
    <definedName name="INTRETNES38U9308" localSheetId="43">#REF!</definedName>
    <definedName name="INTRETNES38U9308" localSheetId="44">#REF!</definedName>
    <definedName name="INTRETNES38U9308" localSheetId="45">#REF!</definedName>
    <definedName name="INTRETNES38U9308" localSheetId="28">#REF!</definedName>
    <definedName name="INTRETNES38U9308" localSheetId="30">#REF!</definedName>
    <definedName name="INTRETNES38U9308" localSheetId="31">#REF!</definedName>
    <definedName name="INTRETNES38U9308" localSheetId="32">#REF!</definedName>
    <definedName name="INTRETNES38U9308" localSheetId="33">#REF!</definedName>
    <definedName name="INTRETNES38U9308" localSheetId="1">#REF!</definedName>
    <definedName name="INTRETNES38U9308" localSheetId="15">#REF!</definedName>
    <definedName name="INTRETNES38U9308" localSheetId="16">#REF!</definedName>
    <definedName name="INTRETNES38U9308" localSheetId="7">#REF!</definedName>
    <definedName name="INTRETNES38U9308" localSheetId="9">#REF!</definedName>
    <definedName name="INTRETNES38U9308" localSheetId="19">#REF!</definedName>
    <definedName name="INTRETNES38U9308" localSheetId="14">#REF!</definedName>
    <definedName name="INTRETNES38U9308" localSheetId="13">#REF!</definedName>
    <definedName name="INTRETNES38U9308">#REF!</definedName>
    <definedName name="Label_NES">[4]listes!$E$2:$E$38</definedName>
    <definedName name="Liste_FAP">[1]listes!$D$2:$D$88</definedName>
    <definedName name="liste_methode" localSheetId="12">[1]listes!#REF!</definedName>
    <definedName name="liste_methode" localSheetId="11">[1]listes!#REF!</definedName>
    <definedName name="liste_methode" localSheetId="6">[1]listes!#REF!</definedName>
    <definedName name="liste_methode" localSheetId="18">[1]listes!#REF!</definedName>
    <definedName name="liste_methode" localSheetId="3">[1]listes!#REF!</definedName>
    <definedName name="liste_methode" localSheetId="24">[1]listes!#REF!</definedName>
    <definedName name="liste_methode" localSheetId="23">[1]listes!#REF!</definedName>
    <definedName name="liste_methode" localSheetId="22">[1]listes!#REF!</definedName>
    <definedName name="liste_methode" localSheetId="25">[1]listes!#REF!</definedName>
    <definedName name="liste_methode" localSheetId="21">[1]listes!#REF!</definedName>
    <definedName name="liste_methode" localSheetId="0">[1]listes!#REF!</definedName>
    <definedName name="liste_methode" localSheetId="29">[1]listes!#REF!</definedName>
    <definedName name="liste_methode" localSheetId="34">[1]listes!#REF!</definedName>
    <definedName name="liste_methode" localSheetId="35">[1]listes!#REF!</definedName>
    <definedName name="liste_methode" localSheetId="36">[1]listes!#REF!</definedName>
    <definedName name="liste_methode" localSheetId="37">[1]listes!#REF!</definedName>
    <definedName name="liste_methode" localSheetId="38">[1]listes!#REF!</definedName>
    <definedName name="liste_methode" localSheetId="39">[1]listes!#REF!</definedName>
    <definedName name="liste_methode" localSheetId="40">[1]listes!#REF!</definedName>
    <definedName name="liste_methode" localSheetId="27">[1]listes!#REF!</definedName>
    <definedName name="liste_methode" localSheetId="41">[1]listes!#REF!</definedName>
    <definedName name="liste_methode" localSheetId="42">[1]listes!#REF!</definedName>
    <definedName name="liste_methode" localSheetId="43">[1]listes!#REF!</definedName>
    <definedName name="liste_methode" localSheetId="44">[1]listes!#REF!</definedName>
    <definedName name="liste_methode" localSheetId="45">[1]listes!#REF!</definedName>
    <definedName name="liste_methode" localSheetId="28">[1]listes!#REF!</definedName>
    <definedName name="liste_methode" localSheetId="30">[1]listes!#REF!</definedName>
    <definedName name="liste_methode" localSheetId="31">[1]listes!#REF!</definedName>
    <definedName name="liste_methode" localSheetId="32">[1]listes!#REF!</definedName>
    <definedName name="liste_methode" localSheetId="33">[1]listes!#REF!</definedName>
    <definedName name="liste_methode" localSheetId="1">[1]listes!#REF!</definedName>
    <definedName name="liste_methode" localSheetId="15">[1]listes!#REF!</definedName>
    <definedName name="liste_methode" localSheetId="16">[1]listes!#REF!</definedName>
    <definedName name="liste_methode" localSheetId="7">[1]listes!#REF!</definedName>
    <definedName name="liste_methode" localSheetId="4">[1]listes!#REF!</definedName>
    <definedName name="liste_methode" localSheetId="9">[1]listes!#REF!</definedName>
    <definedName name="liste_methode" localSheetId="19">[1]listes!#REF!</definedName>
    <definedName name="liste_methode" localSheetId="14">[1]listes!#REF!</definedName>
    <definedName name="liste_methode" localSheetId="13">[1]listes!#REF!</definedName>
    <definedName name="liste_methode">[1]listes!#REF!</definedName>
    <definedName name="Liste_NES">[7]output_logistic!$B$2:$B$37</definedName>
    <definedName name="Liste_PMQ">[8]output!$A$2:$A$31</definedName>
    <definedName name="liste_secteursPMQ">[1]listes!$A$2:$A$31</definedName>
    <definedName name="Modifications_communales">NA()</definedName>
    <definedName name="Modifications_territoriales">NA()</definedName>
    <definedName name="NES37_9308" localSheetId="12">#REF!</definedName>
    <definedName name="NES37_9308" localSheetId="11">#REF!</definedName>
    <definedName name="NES37_9308" localSheetId="6">#REF!</definedName>
    <definedName name="NES37_9308" localSheetId="18">#REF!</definedName>
    <definedName name="NES37_9308" localSheetId="24">#REF!</definedName>
    <definedName name="NES37_9308" localSheetId="23">#REF!</definedName>
    <definedName name="NES37_9308" localSheetId="22">#REF!</definedName>
    <definedName name="NES37_9308" localSheetId="25">#REF!</definedName>
    <definedName name="NES37_9308" localSheetId="21">#REF!</definedName>
    <definedName name="NES37_9308" localSheetId="0">#REF!</definedName>
    <definedName name="NES37_9308" localSheetId="29">#REF!</definedName>
    <definedName name="NES37_9308" localSheetId="34">#REF!</definedName>
    <definedName name="NES37_9308" localSheetId="35">#REF!</definedName>
    <definedName name="NES37_9308" localSheetId="36">#REF!</definedName>
    <definedName name="NES37_9308" localSheetId="37">#REF!</definedName>
    <definedName name="NES37_9308" localSheetId="38">#REF!</definedName>
    <definedName name="NES37_9308" localSheetId="39">#REF!</definedName>
    <definedName name="NES37_9308" localSheetId="40">#REF!</definedName>
    <definedName name="NES37_9308" localSheetId="27">#REF!</definedName>
    <definedName name="NES37_9308" localSheetId="41">#REF!</definedName>
    <definedName name="NES37_9308" localSheetId="42">#REF!</definedName>
    <definedName name="NES37_9308" localSheetId="43">#REF!</definedName>
    <definedName name="NES37_9308" localSheetId="44">#REF!</definedName>
    <definedName name="NES37_9308" localSheetId="45">#REF!</definedName>
    <definedName name="NES37_9308" localSheetId="28">#REF!</definedName>
    <definedName name="NES37_9308" localSheetId="30">#REF!</definedName>
    <definedName name="NES37_9308" localSheetId="31">#REF!</definedName>
    <definedName name="NES37_9308" localSheetId="32">#REF!</definedName>
    <definedName name="NES37_9308" localSheetId="33">#REF!</definedName>
    <definedName name="NES37_9308" localSheetId="1">#REF!</definedName>
    <definedName name="NES37_9308" localSheetId="15">#REF!</definedName>
    <definedName name="NES37_9308" localSheetId="16">#REF!</definedName>
    <definedName name="NES37_9308" localSheetId="7">#REF!</definedName>
    <definedName name="NES37_9308" localSheetId="9">#REF!</definedName>
    <definedName name="NES37_9308" localSheetId="19">#REF!</definedName>
    <definedName name="NES37_9308" localSheetId="14">#REF!</definedName>
    <definedName name="NES37_9308" localSheetId="13">#REF!</definedName>
    <definedName name="NES37_9308">#REF!</definedName>
    <definedName name="NES37INTU9308" localSheetId="12">#REF!</definedName>
    <definedName name="NES37INTU9308" localSheetId="11">#REF!</definedName>
    <definedName name="NES37INTU9308" localSheetId="6">#REF!</definedName>
    <definedName name="NES37INTU9308" localSheetId="18">#REF!</definedName>
    <definedName name="NES37INTU9308" localSheetId="24">#REF!</definedName>
    <definedName name="NES37INTU9308" localSheetId="23">#REF!</definedName>
    <definedName name="NES37INTU9308" localSheetId="22">#REF!</definedName>
    <definedName name="NES37INTU9308" localSheetId="25">#REF!</definedName>
    <definedName name="NES37INTU9308" localSheetId="21">#REF!</definedName>
    <definedName name="NES37INTU9308" localSheetId="0">#REF!</definedName>
    <definedName name="NES37INTU9308" localSheetId="29">#REF!</definedName>
    <definedName name="NES37INTU9308" localSheetId="34">#REF!</definedName>
    <definedName name="NES37INTU9308" localSheetId="35">#REF!</definedName>
    <definedName name="NES37INTU9308" localSheetId="36">#REF!</definedName>
    <definedName name="NES37INTU9308" localSheetId="37">#REF!</definedName>
    <definedName name="NES37INTU9308" localSheetId="38">#REF!</definedName>
    <definedName name="NES37INTU9308" localSheetId="39">#REF!</definedName>
    <definedName name="NES37INTU9308" localSheetId="40">#REF!</definedName>
    <definedName name="NES37INTU9308" localSheetId="27">#REF!</definedName>
    <definedName name="NES37INTU9308" localSheetId="41">#REF!</definedName>
    <definedName name="NES37INTU9308" localSheetId="42">#REF!</definedName>
    <definedName name="NES37INTU9308" localSheetId="43">#REF!</definedName>
    <definedName name="NES37INTU9308" localSheetId="44">#REF!</definedName>
    <definedName name="NES37INTU9308" localSheetId="45">#REF!</definedName>
    <definedName name="NES37INTU9308" localSheetId="28">#REF!</definedName>
    <definedName name="NES37INTU9308" localSheetId="30">#REF!</definedName>
    <definedName name="NES37INTU9308" localSheetId="31">#REF!</definedName>
    <definedName name="NES37INTU9308" localSheetId="32">#REF!</definedName>
    <definedName name="NES37INTU9308" localSheetId="33">#REF!</definedName>
    <definedName name="NES37INTU9308" localSheetId="1">#REF!</definedName>
    <definedName name="NES37INTU9308" localSheetId="15">#REF!</definedName>
    <definedName name="NES37INTU9308" localSheetId="16">#REF!</definedName>
    <definedName name="NES37INTU9308" localSheetId="7">#REF!</definedName>
    <definedName name="NES37INTU9308" localSheetId="9">#REF!</definedName>
    <definedName name="NES37INTU9308" localSheetId="19">#REF!</definedName>
    <definedName name="NES37INTU9308" localSheetId="14">#REF!</definedName>
    <definedName name="NES37INTU9308" localSheetId="13">#REF!</definedName>
    <definedName name="NES37INTU9308">#REF!</definedName>
    <definedName name="NES37U9308" localSheetId="12">#REF!</definedName>
    <definedName name="NES37U9308" localSheetId="11">#REF!</definedName>
    <definedName name="NES37U9308" localSheetId="6">#REF!</definedName>
    <definedName name="NES37U9308" localSheetId="18">#REF!</definedName>
    <definedName name="NES37U9308" localSheetId="24">#REF!</definedName>
    <definedName name="NES37U9308" localSheetId="23">#REF!</definedName>
    <definedName name="NES37U9308" localSheetId="22">#REF!</definedName>
    <definedName name="NES37U9308" localSheetId="25">#REF!</definedName>
    <definedName name="NES37U9308" localSheetId="21">#REF!</definedName>
    <definedName name="NES37U9308" localSheetId="0">#REF!</definedName>
    <definedName name="NES37U9308" localSheetId="29">#REF!</definedName>
    <definedName name="NES37U9308" localSheetId="34">#REF!</definedName>
    <definedName name="NES37U9308" localSheetId="35">#REF!</definedName>
    <definedName name="NES37U9308" localSheetId="36">#REF!</definedName>
    <definedName name="NES37U9308" localSheetId="37">#REF!</definedName>
    <definedName name="NES37U9308" localSheetId="38">#REF!</definedName>
    <definedName name="NES37U9308" localSheetId="39">#REF!</definedName>
    <definedName name="NES37U9308" localSheetId="40">#REF!</definedName>
    <definedName name="NES37U9308" localSheetId="27">#REF!</definedName>
    <definedName name="NES37U9308" localSheetId="41">#REF!</definedName>
    <definedName name="NES37U9308" localSheetId="42">#REF!</definedName>
    <definedName name="NES37U9308" localSheetId="43">#REF!</definedName>
    <definedName name="NES37U9308" localSheetId="44">#REF!</definedName>
    <definedName name="NES37U9308" localSheetId="45">#REF!</definedName>
    <definedName name="NES37U9308" localSheetId="28">#REF!</definedName>
    <definedName name="NES37U9308" localSheetId="30">#REF!</definedName>
    <definedName name="NES37U9308" localSheetId="31">#REF!</definedName>
    <definedName name="NES37U9308" localSheetId="32">#REF!</definedName>
    <definedName name="NES37U9308" localSheetId="33">#REF!</definedName>
    <definedName name="NES37U9308" localSheetId="1">#REF!</definedName>
    <definedName name="NES37U9308" localSheetId="15">#REF!</definedName>
    <definedName name="NES37U9308" localSheetId="16">#REF!</definedName>
    <definedName name="NES37U9308" localSheetId="7">#REF!</definedName>
    <definedName name="NES37U9308" localSheetId="9">#REF!</definedName>
    <definedName name="NES37U9308" localSheetId="19">#REF!</definedName>
    <definedName name="NES37U9308" localSheetId="14">#REF!</definedName>
    <definedName name="NES37U9308" localSheetId="13">#REF!</definedName>
    <definedName name="NES37U9308">#REF!</definedName>
    <definedName name="NESINTU9307" localSheetId="12">#REF!</definedName>
    <definedName name="NESINTU9307" localSheetId="11">#REF!</definedName>
    <definedName name="NESINTU9307" localSheetId="6">#REF!</definedName>
    <definedName name="NESINTU9307" localSheetId="18">#REF!</definedName>
    <definedName name="NESINTU9307" localSheetId="24">#REF!</definedName>
    <definedName name="NESINTU9307" localSheetId="23">#REF!</definedName>
    <definedName name="NESINTU9307" localSheetId="22">#REF!</definedName>
    <definedName name="NESINTU9307" localSheetId="25">#REF!</definedName>
    <definedName name="NESINTU9307" localSheetId="21">#REF!</definedName>
    <definedName name="NESINTU9307" localSheetId="0">#REF!</definedName>
    <definedName name="NESINTU9307" localSheetId="29">#REF!</definedName>
    <definedName name="NESINTU9307" localSheetId="34">#REF!</definedName>
    <definedName name="NESINTU9307" localSheetId="35">#REF!</definedName>
    <definedName name="NESINTU9307" localSheetId="36">#REF!</definedName>
    <definedName name="NESINTU9307" localSheetId="37">#REF!</definedName>
    <definedName name="NESINTU9307" localSheetId="38">#REF!</definedName>
    <definedName name="NESINTU9307" localSheetId="39">#REF!</definedName>
    <definedName name="NESINTU9307" localSheetId="40">#REF!</definedName>
    <definedName name="NESINTU9307" localSheetId="27">#REF!</definedName>
    <definedName name="NESINTU9307" localSheetId="41">#REF!</definedName>
    <definedName name="NESINTU9307" localSheetId="42">#REF!</definedName>
    <definedName name="NESINTU9307" localSheetId="43">#REF!</definedName>
    <definedName name="NESINTU9307" localSheetId="44">#REF!</definedName>
    <definedName name="NESINTU9307" localSheetId="45">#REF!</definedName>
    <definedName name="NESINTU9307" localSheetId="28">#REF!</definedName>
    <definedName name="NESINTU9307" localSheetId="30">#REF!</definedName>
    <definedName name="NESINTU9307" localSheetId="31">#REF!</definedName>
    <definedName name="NESINTU9307" localSheetId="32">#REF!</definedName>
    <definedName name="NESINTU9307" localSheetId="33">#REF!</definedName>
    <definedName name="NESINTU9307" localSheetId="1">#REF!</definedName>
    <definedName name="NESINTU9307" localSheetId="15">#REF!</definedName>
    <definedName name="NESINTU9307" localSheetId="16">#REF!</definedName>
    <definedName name="NESINTU9307" localSheetId="7">#REF!</definedName>
    <definedName name="NESINTU9307" localSheetId="9">#REF!</definedName>
    <definedName name="NESINTU9307" localSheetId="19">#REF!</definedName>
    <definedName name="NESINTU9307" localSheetId="14">#REF!</definedName>
    <definedName name="NESINTU9307" localSheetId="13">#REF!</definedName>
    <definedName name="NESINTU9307">#REF!</definedName>
    <definedName name="NESINTU9308" localSheetId="12">#REF!</definedName>
    <definedName name="NESINTU9308" localSheetId="11">#REF!</definedName>
    <definedName name="NESINTU9308" localSheetId="6">#REF!</definedName>
    <definedName name="NESINTU9308" localSheetId="18">#REF!</definedName>
    <definedName name="NESINTU9308" localSheetId="24">#REF!</definedName>
    <definedName name="NESINTU9308" localSheetId="23">#REF!</definedName>
    <definedName name="NESINTU9308" localSheetId="22">#REF!</definedName>
    <definedName name="NESINTU9308" localSheetId="25">#REF!</definedName>
    <definedName name="NESINTU9308" localSheetId="21">#REF!</definedName>
    <definedName name="NESINTU9308" localSheetId="0">#REF!</definedName>
    <definedName name="NESINTU9308" localSheetId="29">#REF!</definedName>
    <definedName name="NESINTU9308" localSheetId="34">#REF!</definedName>
    <definedName name="NESINTU9308" localSheetId="35">#REF!</definedName>
    <definedName name="NESINTU9308" localSheetId="36">#REF!</definedName>
    <definedName name="NESINTU9308" localSheetId="37">#REF!</definedName>
    <definedName name="NESINTU9308" localSheetId="38">#REF!</definedName>
    <definedName name="NESINTU9308" localSheetId="39">#REF!</definedName>
    <definedName name="NESINTU9308" localSheetId="40">#REF!</definedName>
    <definedName name="NESINTU9308" localSheetId="27">#REF!</definedName>
    <definedName name="NESINTU9308" localSheetId="41">#REF!</definedName>
    <definedName name="NESINTU9308" localSheetId="42">#REF!</definedName>
    <definedName name="NESINTU9308" localSheetId="43">#REF!</definedName>
    <definedName name="NESINTU9308" localSheetId="44">#REF!</definedName>
    <definedName name="NESINTU9308" localSheetId="45">#REF!</definedName>
    <definedName name="NESINTU9308" localSheetId="28">#REF!</definedName>
    <definedName name="NESINTU9308" localSheetId="30">#REF!</definedName>
    <definedName name="NESINTU9308" localSheetId="31">#REF!</definedName>
    <definedName name="NESINTU9308" localSheetId="32">#REF!</definedName>
    <definedName name="NESINTU9308" localSheetId="33">#REF!</definedName>
    <definedName name="NESINTU9308" localSheetId="1">#REF!</definedName>
    <definedName name="NESINTU9308" localSheetId="15">#REF!</definedName>
    <definedName name="NESINTU9308" localSheetId="16">#REF!</definedName>
    <definedName name="NESINTU9308" localSheetId="7">#REF!</definedName>
    <definedName name="NESINTU9308" localSheetId="9">#REF!</definedName>
    <definedName name="NESINTU9308" localSheetId="19">#REF!</definedName>
    <definedName name="NESINTU9308" localSheetId="14">#REF!</definedName>
    <definedName name="NESINTU9308" localSheetId="13">#REF!</definedName>
    <definedName name="NESINTU9308">#REF!</definedName>
    <definedName name="NESRINTU9308" localSheetId="12">#REF!</definedName>
    <definedName name="NESRINTU9308" localSheetId="11">#REF!</definedName>
    <definedName name="NESRINTU9308" localSheetId="6">#REF!</definedName>
    <definedName name="NESRINTU9308" localSheetId="18">#REF!</definedName>
    <definedName name="NESRINTU9308" localSheetId="24">#REF!</definedName>
    <definedName name="NESRINTU9308" localSheetId="23">#REF!</definedName>
    <definedName name="NESRINTU9308" localSheetId="22">#REF!</definedName>
    <definedName name="NESRINTU9308" localSheetId="25">#REF!</definedName>
    <definedName name="NESRINTU9308" localSheetId="21">#REF!</definedName>
    <definedName name="NESRINTU9308" localSheetId="0">#REF!</definedName>
    <definedName name="NESRINTU9308" localSheetId="29">#REF!</definedName>
    <definedName name="NESRINTU9308" localSheetId="34">#REF!</definedName>
    <definedName name="NESRINTU9308" localSheetId="35">#REF!</definedName>
    <definedName name="NESRINTU9308" localSheetId="36">#REF!</definedName>
    <definedName name="NESRINTU9308" localSheetId="37">#REF!</definedName>
    <definedName name="NESRINTU9308" localSheetId="38">#REF!</definedName>
    <definedName name="NESRINTU9308" localSheetId="39">#REF!</definedName>
    <definedName name="NESRINTU9308" localSheetId="40">#REF!</definedName>
    <definedName name="NESRINTU9308" localSheetId="27">#REF!</definedName>
    <definedName name="NESRINTU9308" localSheetId="41">#REF!</definedName>
    <definedName name="NESRINTU9308" localSheetId="42">#REF!</definedName>
    <definedName name="NESRINTU9308" localSheetId="43">#REF!</definedName>
    <definedName name="NESRINTU9308" localSheetId="44">#REF!</definedName>
    <definedName name="NESRINTU9308" localSheetId="45">#REF!</definedName>
    <definedName name="NESRINTU9308" localSheetId="28">#REF!</definedName>
    <definedName name="NESRINTU9308" localSheetId="30">#REF!</definedName>
    <definedName name="NESRINTU9308" localSheetId="31">#REF!</definedName>
    <definedName name="NESRINTU9308" localSheetId="32">#REF!</definedName>
    <definedName name="NESRINTU9308" localSheetId="33">#REF!</definedName>
    <definedName name="NESRINTU9308" localSheetId="1">#REF!</definedName>
    <definedName name="NESRINTU9308" localSheetId="15">#REF!</definedName>
    <definedName name="NESRINTU9308" localSheetId="16">#REF!</definedName>
    <definedName name="NESRINTU9308" localSheetId="7">#REF!</definedName>
    <definedName name="NESRINTU9308" localSheetId="9">#REF!</definedName>
    <definedName name="NESRINTU9308" localSheetId="19">#REF!</definedName>
    <definedName name="NESRINTU9308" localSheetId="14">#REF!</definedName>
    <definedName name="NESRINTU9308" localSheetId="13">#REF!</definedName>
    <definedName name="NESRINTU9308">#REF!</definedName>
    <definedName name="NESRPMQ9308" localSheetId="12">#REF!</definedName>
    <definedName name="NESRPMQ9308" localSheetId="11">#REF!</definedName>
    <definedName name="NESRPMQ9308" localSheetId="6">#REF!</definedName>
    <definedName name="NESRPMQ9308" localSheetId="18">#REF!</definedName>
    <definedName name="NESRPMQ9308" localSheetId="24">#REF!</definedName>
    <definedName name="NESRPMQ9308" localSheetId="23">#REF!</definedName>
    <definedName name="NESRPMQ9308" localSheetId="22">#REF!</definedName>
    <definedName name="NESRPMQ9308" localSheetId="25">#REF!</definedName>
    <definedName name="NESRPMQ9308" localSheetId="21">#REF!</definedName>
    <definedName name="NESRPMQ9308" localSheetId="0">#REF!</definedName>
    <definedName name="NESRPMQ9308" localSheetId="29">#REF!</definedName>
    <definedName name="NESRPMQ9308" localSheetId="34">#REF!</definedName>
    <definedName name="NESRPMQ9308" localSheetId="35">#REF!</definedName>
    <definedName name="NESRPMQ9308" localSheetId="36">#REF!</definedName>
    <definedName name="NESRPMQ9308" localSheetId="37">#REF!</definedName>
    <definedName name="NESRPMQ9308" localSheetId="38">#REF!</definedName>
    <definedName name="NESRPMQ9308" localSheetId="39">#REF!</definedName>
    <definedName name="NESRPMQ9308" localSheetId="40">#REF!</definedName>
    <definedName name="NESRPMQ9308" localSheetId="27">#REF!</definedName>
    <definedName name="NESRPMQ9308" localSheetId="41">#REF!</definedName>
    <definedName name="NESRPMQ9308" localSheetId="42">#REF!</definedName>
    <definedName name="NESRPMQ9308" localSheetId="43">#REF!</definedName>
    <definedName name="NESRPMQ9308" localSheetId="44">#REF!</definedName>
    <definedName name="NESRPMQ9308" localSheetId="45">#REF!</definedName>
    <definedName name="NESRPMQ9308" localSheetId="28">#REF!</definedName>
    <definedName name="NESRPMQ9308" localSheetId="30">#REF!</definedName>
    <definedName name="NESRPMQ9308" localSheetId="31">#REF!</definedName>
    <definedName name="NESRPMQ9308" localSheetId="32">#REF!</definedName>
    <definedName name="NESRPMQ9308" localSheetId="33">#REF!</definedName>
    <definedName name="NESRPMQ9308" localSheetId="1">#REF!</definedName>
    <definedName name="NESRPMQ9308" localSheetId="15">#REF!</definedName>
    <definedName name="NESRPMQ9308" localSheetId="16">#REF!</definedName>
    <definedName name="NESRPMQ9308" localSheetId="7">#REF!</definedName>
    <definedName name="NESRPMQ9308" localSheetId="9">#REF!</definedName>
    <definedName name="NESRPMQ9308" localSheetId="19">#REF!</definedName>
    <definedName name="NESRPMQ9308" localSheetId="14">#REF!</definedName>
    <definedName name="NESRPMQ9308" localSheetId="13">#REF!</definedName>
    <definedName name="NESRPMQ9308">#REF!</definedName>
    <definedName name="NESRPMQT9308" localSheetId="12">#REF!</definedName>
    <definedName name="NESRPMQT9308" localSheetId="11">#REF!</definedName>
    <definedName name="NESRPMQT9308" localSheetId="6">#REF!</definedName>
    <definedName name="NESRPMQT9308" localSheetId="18">#REF!</definedName>
    <definedName name="NESRPMQT9308" localSheetId="24">#REF!</definedName>
    <definedName name="NESRPMQT9308" localSheetId="23">#REF!</definedName>
    <definedName name="NESRPMQT9308" localSheetId="22">#REF!</definedName>
    <definedName name="NESRPMQT9308" localSheetId="25">#REF!</definedName>
    <definedName name="NESRPMQT9308" localSheetId="21">#REF!</definedName>
    <definedName name="NESRPMQT9308" localSheetId="0">#REF!</definedName>
    <definedName name="NESRPMQT9308" localSheetId="29">#REF!</definedName>
    <definedName name="NESRPMQT9308" localSheetId="34">#REF!</definedName>
    <definedName name="NESRPMQT9308" localSheetId="35">#REF!</definedName>
    <definedName name="NESRPMQT9308" localSheetId="36">#REF!</definedName>
    <definedName name="NESRPMQT9308" localSheetId="37">#REF!</definedName>
    <definedName name="NESRPMQT9308" localSheetId="38">#REF!</definedName>
    <definedName name="NESRPMQT9308" localSheetId="39">#REF!</definedName>
    <definedName name="NESRPMQT9308" localSheetId="40">#REF!</definedName>
    <definedName name="NESRPMQT9308" localSheetId="27">#REF!</definedName>
    <definedName name="NESRPMQT9308" localSheetId="41">#REF!</definedName>
    <definedName name="NESRPMQT9308" localSheetId="42">#REF!</definedName>
    <definedName name="NESRPMQT9308" localSheetId="43">#REF!</definedName>
    <definedName name="NESRPMQT9308" localSheetId="44">#REF!</definedName>
    <definedName name="NESRPMQT9308" localSheetId="45">#REF!</definedName>
    <definedName name="NESRPMQT9308" localSheetId="28">#REF!</definedName>
    <definedName name="NESRPMQT9308" localSheetId="30">#REF!</definedName>
    <definedName name="NESRPMQT9308" localSheetId="31">#REF!</definedName>
    <definedName name="NESRPMQT9308" localSheetId="32">#REF!</definedName>
    <definedName name="NESRPMQT9308" localSheetId="33">#REF!</definedName>
    <definedName name="NESRPMQT9308" localSheetId="1">#REF!</definedName>
    <definedName name="NESRPMQT9308" localSheetId="15">#REF!</definedName>
    <definedName name="NESRPMQT9308" localSheetId="16">#REF!</definedName>
    <definedName name="NESRPMQT9308" localSheetId="7">#REF!</definedName>
    <definedName name="NESRPMQT9308" localSheetId="9">#REF!</definedName>
    <definedName name="NESRPMQT9308" localSheetId="19">#REF!</definedName>
    <definedName name="NESRPMQT9308" localSheetId="14">#REF!</definedName>
    <definedName name="NESRPMQT9308" localSheetId="13">#REF!</definedName>
    <definedName name="NESRPMQT9308">#REF!</definedName>
    <definedName name="NESSAL9308">'[9]Emploi Enquête Emploi'!$A$4:$R$40</definedName>
    <definedName name="NESU9307" localSheetId="12">#REF!</definedName>
    <definedName name="NESU9307" localSheetId="11">#REF!</definedName>
    <definedName name="NESU9307" localSheetId="6">#REF!</definedName>
    <definedName name="NESU9307" localSheetId="18">#REF!</definedName>
    <definedName name="NESU9307" localSheetId="24">#REF!</definedName>
    <definedName name="NESU9307" localSheetId="23">#REF!</definedName>
    <definedName name="NESU9307" localSheetId="22">#REF!</definedName>
    <definedName name="NESU9307" localSheetId="25">#REF!</definedName>
    <definedName name="NESU9307" localSheetId="21">#REF!</definedName>
    <definedName name="NESU9307" localSheetId="0">#REF!</definedName>
    <definedName name="NESU9307" localSheetId="29">#REF!</definedName>
    <definedName name="NESU9307" localSheetId="34">#REF!</definedName>
    <definedName name="NESU9307" localSheetId="35">#REF!</definedName>
    <definedName name="NESU9307" localSheetId="36">#REF!</definedName>
    <definedName name="NESU9307" localSheetId="37">#REF!</definedName>
    <definedName name="NESU9307" localSheetId="38">#REF!</definedName>
    <definedName name="NESU9307" localSheetId="39">#REF!</definedName>
    <definedName name="NESU9307" localSheetId="40">#REF!</definedName>
    <definedName name="NESU9307" localSheetId="27">#REF!</definedName>
    <definedName name="NESU9307" localSheetId="41">#REF!</definedName>
    <definedName name="NESU9307" localSheetId="42">#REF!</definedName>
    <definedName name="NESU9307" localSheetId="43">#REF!</definedName>
    <definedName name="NESU9307" localSheetId="44">#REF!</definedName>
    <definedName name="NESU9307" localSheetId="45">#REF!</definedName>
    <definedName name="NESU9307" localSheetId="28">#REF!</definedName>
    <definedName name="NESU9307" localSheetId="30">#REF!</definedName>
    <definedName name="NESU9307" localSheetId="31">#REF!</definedName>
    <definedName name="NESU9307" localSheetId="32">#REF!</definedName>
    <definedName name="NESU9307" localSheetId="33">#REF!</definedName>
    <definedName name="NESU9307" localSheetId="1">#REF!</definedName>
    <definedName name="NESU9307" localSheetId="15">#REF!</definedName>
    <definedName name="NESU9307" localSheetId="16">#REF!</definedName>
    <definedName name="NESU9307" localSheetId="7">#REF!</definedName>
    <definedName name="NESU9307" localSheetId="9">#REF!</definedName>
    <definedName name="NESU9307" localSheetId="19">#REF!</definedName>
    <definedName name="NESU9307" localSheetId="14">#REF!</definedName>
    <definedName name="NESU9307" localSheetId="13">#REF!</definedName>
    <definedName name="NESU9307">#REF!</definedName>
    <definedName name="NESU9308" localSheetId="12">#REF!</definedName>
    <definedName name="NESU9308" localSheetId="11">#REF!</definedName>
    <definedName name="NESU9308" localSheetId="6">#REF!</definedName>
    <definedName name="NESU9308" localSheetId="18">#REF!</definedName>
    <definedName name="NESU9308" localSheetId="24">#REF!</definedName>
    <definedName name="NESU9308" localSheetId="23">#REF!</definedName>
    <definedName name="NESU9308" localSheetId="22">#REF!</definedName>
    <definedName name="NESU9308" localSheetId="25">#REF!</definedName>
    <definedName name="NESU9308" localSheetId="21">#REF!</definedName>
    <definedName name="NESU9308" localSheetId="0">#REF!</definedName>
    <definedName name="NESU9308" localSheetId="29">#REF!</definedName>
    <definedName name="NESU9308" localSheetId="34">#REF!</definedName>
    <definedName name="NESU9308" localSheetId="35">#REF!</definedName>
    <definedName name="NESU9308" localSheetId="36">#REF!</definedName>
    <definedName name="NESU9308" localSheetId="37">#REF!</definedName>
    <definedName name="NESU9308" localSheetId="38">#REF!</definedName>
    <definedName name="NESU9308" localSheetId="39">#REF!</definedName>
    <definedName name="NESU9308" localSheetId="40">#REF!</definedName>
    <definedName name="NESU9308" localSheetId="27">#REF!</definedName>
    <definedName name="NESU9308" localSheetId="41">#REF!</definedName>
    <definedName name="NESU9308" localSheetId="42">#REF!</definedName>
    <definedName name="NESU9308" localSheetId="43">#REF!</definedName>
    <definedName name="NESU9308" localSheetId="44">#REF!</definedName>
    <definedName name="NESU9308" localSheetId="45">#REF!</definedName>
    <definedName name="NESU9308" localSheetId="28">#REF!</definedName>
    <definedName name="NESU9308" localSheetId="30">#REF!</definedName>
    <definedName name="NESU9308" localSheetId="31">#REF!</definedName>
    <definedName name="NESU9308" localSheetId="32">#REF!</definedName>
    <definedName name="NESU9308" localSheetId="33">#REF!</definedName>
    <definedName name="NESU9308" localSheetId="1">#REF!</definedName>
    <definedName name="NESU9308" localSheetId="15">#REF!</definedName>
    <definedName name="NESU9308" localSheetId="16">#REF!</definedName>
    <definedName name="NESU9308" localSheetId="7">#REF!</definedName>
    <definedName name="NESU9308" localSheetId="9">#REF!</definedName>
    <definedName name="NESU9308" localSheetId="19">#REF!</definedName>
    <definedName name="NESU9308" localSheetId="14">#REF!</definedName>
    <definedName name="NESU9308" localSheetId="13">#REF!</definedName>
    <definedName name="NESU9308">#REF!</definedName>
    <definedName name="PMQFAP9308" localSheetId="12">#REF!</definedName>
    <definedName name="PMQFAP9308" localSheetId="11">#REF!</definedName>
    <definedName name="PMQFAP9308" localSheetId="6">#REF!</definedName>
    <definedName name="PMQFAP9308" localSheetId="18">#REF!</definedName>
    <definedName name="PMQFAP9308" localSheetId="24">#REF!</definedName>
    <definedName name="PMQFAP9308" localSheetId="23">#REF!</definedName>
    <definedName name="PMQFAP9308" localSheetId="22">#REF!</definedName>
    <definedName name="PMQFAP9308" localSheetId="25">#REF!</definedName>
    <definedName name="PMQFAP9308" localSheetId="21">#REF!</definedName>
    <definedName name="PMQFAP9308" localSheetId="0">#REF!</definedName>
    <definedName name="PMQFAP9308" localSheetId="29">#REF!</definedName>
    <definedName name="PMQFAP9308" localSheetId="34">#REF!</definedName>
    <definedName name="PMQFAP9308" localSheetId="35">#REF!</definedName>
    <definedName name="PMQFAP9308" localSheetId="36">#REF!</definedName>
    <definedName name="PMQFAP9308" localSheetId="37">#REF!</definedName>
    <definedName name="PMQFAP9308" localSheetId="38">#REF!</definedName>
    <definedName name="PMQFAP9308" localSheetId="39">#REF!</definedName>
    <definedName name="PMQFAP9308" localSheetId="40">#REF!</definedName>
    <definedName name="PMQFAP9308" localSheetId="27">#REF!</definedName>
    <definedName name="PMQFAP9308" localSheetId="41">#REF!</definedName>
    <definedName name="PMQFAP9308" localSheetId="42">#REF!</definedName>
    <definedName name="PMQFAP9308" localSheetId="43">#REF!</definedName>
    <definedName name="PMQFAP9308" localSheetId="44">#REF!</definedName>
    <definedName name="PMQFAP9308" localSheetId="45">#REF!</definedName>
    <definedName name="PMQFAP9308" localSheetId="28">#REF!</definedName>
    <definedName name="PMQFAP9308" localSheetId="30">#REF!</definedName>
    <definedName name="PMQFAP9308" localSheetId="31">#REF!</definedName>
    <definedName name="PMQFAP9308" localSheetId="32">#REF!</definedName>
    <definedName name="PMQFAP9308" localSheetId="33">#REF!</definedName>
    <definedName name="PMQFAP9308" localSheetId="1">#REF!</definedName>
    <definedName name="PMQFAP9308" localSheetId="15">#REF!</definedName>
    <definedName name="PMQFAP9308" localSheetId="16">#REF!</definedName>
    <definedName name="PMQFAP9308" localSheetId="7">#REF!</definedName>
    <definedName name="PMQFAP9308" localSheetId="9">#REF!</definedName>
    <definedName name="PMQFAP9308" localSheetId="19">#REF!</definedName>
    <definedName name="PMQFAP9308" localSheetId="14">#REF!</definedName>
    <definedName name="PMQFAP9308" localSheetId="13">#REF!</definedName>
    <definedName name="PMQFAP9308">#REF!</definedName>
    <definedName name="PMQFAPT9308" localSheetId="12">#REF!</definedName>
    <definedName name="PMQFAPT9308" localSheetId="11">#REF!</definedName>
    <definedName name="PMQFAPT9308" localSheetId="6">#REF!</definedName>
    <definedName name="PMQFAPT9308" localSheetId="18">#REF!</definedName>
    <definedName name="PMQFAPT9308" localSheetId="24">#REF!</definedName>
    <definedName name="PMQFAPT9308" localSheetId="23">#REF!</definedName>
    <definedName name="PMQFAPT9308" localSheetId="22">#REF!</definedName>
    <definedName name="PMQFAPT9308" localSheetId="25">#REF!</definedName>
    <definedName name="PMQFAPT9308" localSheetId="21">#REF!</definedName>
    <definedName name="PMQFAPT9308" localSheetId="0">#REF!</definedName>
    <definedName name="PMQFAPT9308" localSheetId="29">#REF!</definedName>
    <definedName name="PMQFAPT9308" localSheetId="34">#REF!</definedName>
    <definedName name="PMQFAPT9308" localSheetId="35">#REF!</definedName>
    <definedName name="PMQFAPT9308" localSheetId="36">#REF!</definedName>
    <definedName name="PMQFAPT9308" localSheetId="37">#REF!</definedName>
    <definedName name="PMQFAPT9308" localSheetId="38">#REF!</definedName>
    <definedName name="PMQFAPT9308" localSheetId="39">#REF!</definedName>
    <definedName name="PMQFAPT9308" localSheetId="40">#REF!</definedName>
    <definedName name="PMQFAPT9308" localSheetId="27">#REF!</definedName>
    <definedName name="PMQFAPT9308" localSheetId="41">#REF!</definedName>
    <definedName name="PMQFAPT9308" localSheetId="42">#REF!</definedName>
    <definedName name="PMQFAPT9308" localSheetId="43">#REF!</definedName>
    <definedName name="PMQFAPT9308" localSheetId="44">#REF!</definedName>
    <definedName name="PMQFAPT9308" localSheetId="45">#REF!</definedName>
    <definedName name="PMQFAPT9308" localSheetId="28">#REF!</definedName>
    <definedName name="PMQFAPT9308" localSheetId="30">#REF!</definedName>
    <definedName name="PMQFAPT9308" localSheetId="31">#REF!</definedName>
    <definedName name="PMQFAPT9308" localSheetId="32">#REF!</definedName>
    <definedName name="PMQFAPT9308" localSheetId="33">#REF!</definedName>
    <definedName name="PMQFAPT9308" localSheetId="1">#REF!</definedName>
    <definedName name="PMQFAPT9308" localSheetId="15">#REF!</definedName>
    <definedName name="PMQFAPT9308" localSheetId="16">#REF!</definedName>
    <definedName name="PMQFAPT9308" localSheetId="7">#REF!</definedName>
    <definedName name="PMQFAPT9308" localSheetId="9">#REF!</definedName>
    <definedName name="PMQFAPT9308" localSheetId="19">#REF!</definedName>
    <definedName name="PMQFAPT9308" localSheetId="14">#REF!</definedName>
    <definedName name="PMQFAPT9308" localSheetId="13">#REF!</definedName>
    <definedName name="PMQFAPT9308">#REF!</definedName>
    <definedName name="PMQNESR9308" localSheetId="12">#REF!</definedName>
    <definedName name="PMQNESR9308" localSheetId="11">#REF!</definedName>
    <definedName name="PMQNESR9308" localSheetId="6">#REF!</definedName>
    <definedName name="PMQNESR9308" localSheetId="18">#REF!</definedName>
    <definedName name="PMQNESR9308" localSheetId="24">#REF!</definedName>
    <definedName name="PMQNESR9308" localSheetId="23">#REF!</definedName>
    <definedName name="PMQNESR9308" localSheetId="22">#REF!</definedName>
    <definedName name="PMQNESR9308" localSheetId="25">#REF!</definedName>
    <definedName name="PMQNESR9308" localSheetId="21">#REF!</definedName>
    <definedName name="PMQNESR9308" localSheetId="0">#REF!</definedName>
    <definedName name="PMQNESR9308" localSheetId="29">#REF!</definedName>
    <definedName name="PMQNESR9308" localSheetId="34">#REF!</definedName>
    <definedName name="PMQNESR9308" localSheetId="35">#REF!</definedName>
    <definedName name="PMQNESR9308" localSheetId="36">#REF!</definedName>
    <definedName name="PMQNESR9308" localSheetId="37">#REF!</definedName>
    <definedName name="PMQNESR9308" localSheetId="38">#REF!</definedName>
    <definedName name="PMQNESR9308" localSheetId="39">#REF!</definedName>
    <definedName name="PMQNESR9308" localSheetId="40">#REF!</definedName>
    <definedName name="PMQNESR9308" localSheetId="27">#REF!</definedName>
    <definedName name="PMQNESR9308" localSheetId="41">#REF!</definedName>
    <definedName name="PMQNESR9308" localSheetId="42">#REF!</definedName>
    <definedName name="PMQNESR9308" localSheetId="43">#REF!</definedName>
    <definedName name="PMQNESR9308" localSheetId="44">#REF!</definedName>
    <definedName name="PMQNESR9308" localSheetId="45">#REF!</definedName>
    <definedName name="PMQNESR9308" localSheetId="28">#REF!</definedName>
    <definedName name="PMQNESR9308" localSheetId="30">#REF!</definedName>
    <definedName name="PMQNESR9308" localSheetId="31">#REF!</definedName>
    <definedName name="PMQNESR9308" localSheetId="32">#REF!</definedName>
    <definedName name="PMQNESR9308" localSheetId="33">#REF!</definedName>
    <definedName name="PMQNESR9308" localSheetId="1">#REF!</definedName>
    <definedName name="PMQNESR9308" localSheetId="15">#REF!</definedName>
    <definedName name="PMQNESR9308" localSheetId="16">#REF!</definedName>
    <definedName name="PMQNESR9308" localSheetId="7">#REF!</definedName>
    <definedName name="PMQNESR9308" localSheetId="9">#REF!</definedName>
    <definedName name="PMQNESR9308" localSheetId="19">#REF!</definedName>
    <definedName name="PMQNESR9308" localSheetId="14">#REF!</definedName>
    <definedName name="PMQNESR9308" localSheetId="13">#REF!</definedName>
    <definedName name="PMQNESR9308">#REF!</definedName>
    <definedName name="PMQNESRT9308" localSheetId="12">#REF!</definedName>
    <definedName name="PMQNESRT9308" localSheetId="11">#REF!</definedName>
    <definedName name="PMQNESRT9308" localSheetId="6">#REF!</definedName>
    <definedName name="PMQNESRT9308" localSheetId="18">#REF!</definedName>
    <definedName name="PMQNESRT9308" localSheetId="24">#REF!</definedName>
    <definedName name="PMQNESRT9308" localSheetId="23">#REF!</definedName>
    <definedName name="PMQNESRT9308" localSheetId="22">#REF!</definedName>
    <definedName name="PMQNESRT9308" localSheetId="25">#REF!</definedName>
    <definedName name="PMQNESRT9308" localSheetId="21">#REF!</definedName>
    <definedName name="PMQNESRT9308" localSheetId="0">#REF!</definedName>
    <definedName name="PMQNESRT9308" localSheetId="29">#REF!</definedName>
    <definedName name="PMQNESRT9308" localSheetId="34">#REF!</definedName>
    <definedName name="PMQNESRT9308" localSheetId="35">#REF!</definedName>
    <definedName name="PMQNESRT9308" localSheetId="36">#REF!</definedName>
    <definedName name="PMQNESRT9308" localSheetId="37">#REF!</definedName>
    <definedName name="PMQNESRT9308" localSheetId="38">#REF!</definedName>
    <definedName name="PMQNESRT9308" localSheetId="39">#REF!</definedName>
    <definedName name="PMQNESRT9308" localSheetId="40">#REF!</definedName>
    <definedName name="PMQNESRT9308" localSheetId="27">#REF!</definedName>
    <definedName name="PMQNESRT9308" localSheetId="41">#REF!</definedName>
    <definedName name="PMQNESRT9308" localSheetId="42">#REF!</definedName>
    <definedName name="PMQNESRT9308" localSheetId="43">#REF!</definedName>
    <definedName name="PMQNESRT9308" localSheetId="44">#REF!</definedName>
    <definedName name="PMQNESRT9308" localSheetId="45">#REF!</definedName>
    <definedName name="PMQNESRT9308" localSheetId="28">#REF!</definedName>
    <definedName name="PMQNESRT9308" localSheetId="30">#REF!</definedName>
    <definedName name="PMQNESRT9308" localSheetId="31">#REF!</definedName>
    <definedName name="PMQNESRT9308" localSheetId="32">#REF!</definedName>
    <definedName name="PMQNESRT9308" localSheetId="33">#REF!</definedName>
    <definedName name="PMQNESRT9308" localSheetId="1">#REF!</definedName>
    <definedName name="PMQNESRT9308" localSheetId="15">#REF!</definedName>
    <definedName name="PMQNESRT9308" localSheetId="16">#REF!</definedName>
    <definedName name="PMQNESRT9308" localSheetId="7">#REF!</definedName>
    <definedName name="PMQNESRT9308" localSheetId="9">#REF!</definedName>
    <definedName name="PMQNESRT9308" localSheetId="19">#REF!</definedName>
    <definedName name="PMQNESRT9308" localSheetId="14">#REF!</definedName>
    <definedName name="PMQNESRT9308" localSheetId="13">#REF!</definedName>
    <definedName name="PMQNESRT9308">#REF!</definedName>
    <definedName name="Scénario" localSheetId="12">#REF!</definedName>
    <definedName name="Scénario" localSheetId="11">#REF!</definedName>
    <definedName name="Scénario" localSheetId="6">#REF!</definedName>
    <definedName name="Scénario" localSheetId="18">#REF!</definedName>
    <definedName name="Scénario" localSheetId="24">#REF!</definedName>
    <definedName name="Scénario" localSheetId="23">#REF!</definedName>
    <definedName name="Scénario" localSheetId="22">#REF!</definedName>
    <definedName name="Scénario" localSheetId="25">#REF!</definedName>
    <definedName name="Scénario" localSheetId="21">#REF!</definedName>
    <definedName name="Scénario" localSheetId="0">#REF!</definedName>
    <definedName name="Scénario" localSheetId="29">#REF!</definedName>
    <definedName name="Scénario" localSheetId="34">#REF!</definedName>
    <definedName name="Scénario" localSheetId="35">#REF!</definedName>
    <definedName name="Scénario" localSheetId="36">#REF!</definedName>
    <definedName name="Scénario" localSheetId="37">#REF!</definedName>
    <definedName name="Scénario" localSheetId="38">#REF!</definedName>
    <definedName name="Scénario" localSheetId="39">#REF!</definedName>
    <definedName name="Scénario" localSheetId="40">#REF!</definedName>
    <definedName name="Scénario" localSheetId="27">#REF!</definedName>
    <definedName name="Scénario" localSheetId="41">#REF!</definedName>
    <definedName name="Scénario" localSheetId="42">#REF!</definedName>
    <definedName name="Scénario" localSheetId="43">#REF!</definedName>
    <definedName name="Scénario" localSheetId="44">#REF!</definedName>
    <definedName name="Scénario" localSheetId="45">#REF!</definedName>
    <definedName name="Scénario" localSheetId="28">#REF!</definedName>
    <definedName name="Scénario" localSheetId="30">#REF!</definedName>
    <definedName name="Scénario" localSheetId="31">#REF!</definedName>
    <definedName name="Scénario" localSheetId="32">#REF!</definedName>
    <definedName name="Scénario" localSheetId="33">#REF!</definedName>
    <definedName name="Scénario" localSheetId="1">#REF!</definedName>
    <definedName name="Scénario" localSheetId="15">#REF!</definedName>
    <definedName name="Scénario" localSheetId="16">#REF!</definedName>
    <definedName name="Scénario" localSheetId="7">#REF!</definedName>
    <definedName name="Scénario" localSheetId="9">#REF!</definedName>
    <definedName name="Scénario" localSheetId="19">#REF!</definedName>
    <definedName name="Scénario" localSheetId="14">#REF!</definedName>
    <definedName name="Scénario" localSheetId="13">#REF!</definedName>
    <definedName name="Scénario">#REF!</definedName>
    <definedName name="secteurs" localSheetId="12">#REF!</definedName>
    <definedName name="secteurs" localSheetId="11">#REF!</definedName>
    <definedName name="secteurs" localSheetId="6">#REF!</definedName>
    <definedName name="secteurs" localSheetId="18">#REF!</definedName>
    <definedName name="secteurs" localSheetId="24">#REF!</definedName>
    <definedName name="secteurs" localSheetId="23">#REF!</definedName>
    <definedName name="secteurs" localSheetId="22">#REF!</definedName>
    <definedName name="secteurs" localSheetId="25">#REF!</definedName>
    <definedName name="secteurs" localSheetId="21">#REF!</definedName>
    <definedName name="secteurs" localSheetId="0">#REF!</definedName>
    <definedName name="secteurs" localSheetId="29">#REF!</definedName>
    <definedName name="secteurs" localSheetId="34">#REF!</definedName>
    <definedName name="secteurs" localSheetId="35">#REF!</definedName>
    <definedName name="secteurs" localSheetId="36">#REF!</definedName>
    <definedName name="secteurs" localSheetId="37">#REF!</definedName>
    <definedName name="secteurs" localSheetId="38">#REF!</definedName>
    <definedName name="secteurs" localSheetId="39">#REF!</definedName>
    <definedName name="secteurs" localSheetId="40">#REF!</definedName>
    <definedName name="secteurs" localSheetId="27">#REF!</definedName>
    <definedName name="secteurs" localSheetId="41">#REF!</definedName>
    <definedName name="secteurs" localSheetId="42">#REF!</definedName>
    <definedName name="secteurs" localSheetId="43">#REF!</definedName>
    <definedName name="secteurs" localSheetId="44">#REF!</definedName>
    <definedName name="secteurs" localSheetId="45">#REF!</definedName>
    <definedName name="secteurs" localSheetId="28">#REF!</definedName>
    <definedName name="secteurs" localSheetId="30">#REF!</definedName>
    <definedName name="secteurs" localSheetId="31">#REF!</definedName>
    <definedName name="secteurs" localSheetId="32">#REF!</definedName>
    <definedName name="secteurs" localSheetId="33">#REF!</definedName>
    <definedName name="secteurs" localSheetId="1">#REF!</definedName>
    <definedName name="secteurs" localSheetId="15">#REF!</definedName>
    <definedName name="secteurs" localSheetId="16">#REF!</definedName>
    <definedName name="secteurs" localSheetId="7">#REF!</definedName>
    <definedName name="secteurs" localSheetId="9">#REF!</definedName>
    <definedName name="secteurs" localSheetId="19">#REF!</definedName>
    <definedName name="secteurs" localSheetId="14">#REF!</definedName>
    <definedName name="secteurs" localSheetId="13">#REF!</definedName>
    <definedName name="secteurs">#REF!</definedName>
    <definedName name="test">[4]listes!$A$2:$A$31</definedName>
    <definedName name="TSECT2007B" localSheetId="12">#REF!</definedName>
    <definedName name="TSECT2007B" localSheetId="11">#REF!</definedName>
    <definedName name="TSECT2007B" localSheetId="6">#REF!</definedName>
    <definedName name="TSECT2007B" localSheetId="18">#REF!</definedName>
    <definedName name="TSECT2007B" localSheetId="24">#REF!</definedName>
    <definedName name="TSECT2007B" localSheetId="23">#REF!</definedName>
    <definedName name="TSECT2007B" localSheetId="22">#REF!</definedName>
    <definedName name="TSECT2007B" localSheetId="25">#REF!</definedName>
    <definedName name="TSECT2007B" localSheetId="21">#REF!</definedName>
    <definedName name="TSECT2007B" localSheetId="0">#REF!</definedName>
    <definedName name="TSECT2007B" localSheetId="29">#REF!</definedName>
    <definedName name="TSECT2007B" localSheetId="34">#REF!</definedName>
    <definedName name="TSECT2007B" localSheetId="35">#REF!</definedName>
    <definedName name="TSECT2007B" localSheetId="36">#REF!</definedName>
    <definedName name="TSECT2007B" localSheetId="37">#REF!</definedName>
    <definedName name="TSECT2007B" localSheetId="38">#REF!</definedName>
    <definedName name="TSECT2007B" localSheetId="39">#REF!</definedName>
    <definedName name="TSECT2007B" localSheetId="40">#REF!</definedName>
    <definedName name="TSECT2007B" localSheetId="27">#REF!</definedName>
    <definedName name="TSECT2007B" localSheetId="41">#REF!</definedName>
    <definedName name="TSECT2007B" localSheetId="42">#REF!</definedName>
    <definedName name="TSECT2007B" localSheetId="43">#REF!</definedName>
    <definedName name="TSECT2007B" localSheetId="44">#REF!</definedName>
    <definedName name="TSECT2007B" localSheetId="45">#REF!</definedName>
    <definedName name="TSECT2007B" localSheetId="28">#REF!</definedName>
    <definedName name="TSECT2007B" localSheetId="30">#REF!</definedName>
    <definedName name="TSECT2007B" localSheetId="31">#REF!</definedName>
    <definedName name="TSECT2007B" localSheetId="32">#REF!</definedName>
    <definedName name="TSECT2007B" localSheetId="33">#REF!</definedName>
    <definedName name="TSECT2007B" localSheetId="1">#REF!</definedName>
    <definedName name="TSECT2007B" localSheetId="15">#REF!</definedName>
    <definedName name="TSECT2007B" localSheetId="16">#REF!</definedName>
    <definedName name="TSECT2007B" localSheetId="7">#REF!</definedName>
    <definedName name="TSECT2007B" localSheetId="9">#REF!</definedName>
    <definedName name="TSECT2007B" localSheetId="19">#REF!</definedName>
    <definedName name="TSECT2007B" localSheetId="14">#REF!</definedName>
    <definedName name="TSECT2007B" localSheetId="13">#REF!</definedName>
    <definedName name="TSECT2007B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" i="157" l="1"/>
  <c r="Q2" i="157"/>
  <c r="R2" i="157" l="1"/>
  <c r="F22" i="155" l="1"/>
  <c r="F23" i="155" s="1"/>
  <c r="F24" i="155" s="1"/>
  <c r="F25" i="155" s="1"/>
  <c r="F26" i="155" s="1"/>
  <c r="F27" i="155" s="1"/>
  <c r="F28" i="155" s="1"/>
  <c r="F29" i="155" s="1"/>
  <c r="F30" i="155" s="1"/>
  <c r="F31" i="155" s="1"/>
  <c r="F32" i="155" s="1"/>
  <c r="F33" i="155" s="1"/>
  <c r="C17" i="154" l="1"/>
  <c r="M14" i="114" l="1"/>
  <c r="M13" i="114" s="1"/>
  <c r="M12" i="114" s="1"/>
  <c r="M11" i="114" s="1"/>
  <c r="M10" i="114" s="1"/>
  <c r="M9" i="114" s="1"/>
  <c r="M8" i="114" s="1"/>
  <c r="M7" i="114" s="1"/>
  <c r="M6" i="114" s="1"/>
  <c r="M5" i="114" s="1"/>
  <c r="M4" i="114" s="1"/>
  <c r="M3" i="114" s="1"/>
  <c r="M13" i="145" l="1"/>
  <c r="M12" i="145" s="1"/>
  <c r="M11" i="145" s="1"/>
  <c r="M10" i="145" s="1"/>
  <c r="M9" i="145" s="1"/>
  <c r="M8" i="145" s="1"/>
  <c r="M7" i="145" s="1"/>
  <c r="M6" i="145" s="1"/>
  <c r="M5" i="145" s="1"/>
  <c r="M4" i="145" s="1"/>
  <c r="M3" i="145" s="1"/>
  <c r="M14" i="145"/>
  <c r="Q15" i="151"/>
  <c r="P15" i="151" s="1"/>
  <c r="L15" i="151"/>
  <c r="K15" i="151"/>
  <c r="J15" i="151"/>
  <c r="G15" i="151"/>
  <c r="D15" i="151"/>
  <c r="Q14" i="151"/>
  <c r="P14" i="151"/>
  <c r="L14" i="151"/>
  <c r="K14" i="151"/>
  <c r="G14" i="151"/>
  <c r="J14" i="151" s="1"/>
  <c r="D14" i="151"/>
  <c r="Q13" i="151"/>
  <c r="P13" i="151"/>
  <c r="L13" i="151"/>
  <c r="K13" i="151"/>
  <c r="G13" i="151"/>
  <c r="J13" i="151" s="1"/>
  <c r="D13" i="151"/>
  <c r="Q12" i="151"/>
  <c r="P12" i="151"/>
  <c r="L12" i="151"/>
  <c r="K12" i="151"/>
  <c r="G12" i="151"/>
  <c r="J12" i="151" s="1"/>
  <c r="D12" i="151"/>
  <c r="Q11" i="151"/>
  <c r="P11" i="151" s="1"/>
  <c r="L11" i="151"/>
  <c r="K11" i="151"/>
  <c r="G11" i="151"/>
  <c r="J11" i="151" s="1"/>
  <c r="D11" i="151"/>
  <c r="Q10" i="151"/>
  <c r="P10" i="151" s="1"/>
  <c r="L10" i="151"/>
  <c r="K10" i="151"/>
  <c r="G10" i="151"/>
  <c r="J10" i="151" s="1"/>
  <c r="D10" i="151"/>
  <c r="Q9" i="151"/>
  <c r="P9" i="151" s="1"/>
  <c r="L9" i="151"/>
  <c r="K9" i="151"/>
  <c r="G9" i="151"/>
  <c r="J9" i="151" s="1"/>
  <c r="D9" i="151"/>
  <c r="Q8" i="151"/>
  <c r="P8" i="151"/>
  <c r="L8" i="151"/>
  <c r="K8" i="151"/>
  <c r="J8" i="151"/>
  <c r="G8" i="151"/>
  <c r="D8" i="151"/>
  <c r="Q7" i="151"/>
  <c r="P7" i="151" s="1"/>
  <c r="L7" i="151"/>
  <c r="K7" i="151"/>
  <c r="J7" i="151"/>
  <c r="G7" i="151"/>
  <c r="D7" i="151"/>
  <c r="Q6" i="151"/>
  <c r="P6" i="151"/>
  <c r="L6" i="151"/>
  <c r="K6" i="151"/>
  <c r="G6" i="151"/>
  <c r="J6" i="151" s="1"/>
  <c r="D6" i="151"/>
  <c r="Q5" i="151"/>
  <c r="P5" i="151"/>
  <c r="M5" i="151"/>
  <c r="M6" i="151" s="1"/>
  <c r="M7" i="151" s="1"/>
  <c r="M8" i="151" s="1"/>
  <c r="M9" i="151" s="1"/>
  <c r="M10" i="151" s="1"/>
  <c r="M11" i="151" s="1"/>
  <c r="M12" i="151" s="1"/>
  <c r="M13" i="151" s="1"/>
  <c r="M14" i="151" s="1"/>
  <c r="M15" i="151" s="1"/>
  <c r="L5" i="151"/>
  <c r="K5" i="151"/>
  <c r="I5" i="151"/>
  <c r="I6" i="151" s="1"/>
  <c r="I7" i="151" s="1"/>
  <c r="I8" i="151" s="1"/>
  <c r="I9" i="151" s="1"/>
  <c r="I10" i="151" s="1"/>
  <c r="I11" i="151" s="1"/>
  <c r="I12" i="151" s="1"/>
  <c r="I13" i="151" s="1"/>
  <c r="I14" i="151" s="1"/>
  <c r="I15" i="151" s="1"/>
  <c r="G5" i="151"/>
  <c r="J5" i="151" s="1"/>
  <c r="D5" i="151"/>
  <c r="Q4" i="151"/>
  <c r="P4" i="151"/>
  <c r="M4" i="151"/>
  <c r="L4" i="151"/>
  <c r="K4" i="151"/>
  <c r="I4" i="151"/>
  <c r="G4" i="151"/>
  <c r="J4" i="151" s="1"/>
  <c r="D4" i="151"/>
  <c r="Q3" i="151"/>
  <c r="P3" i="151" s="1"/>
  <c r="L3" i="151"/>
  <c r="K3" i="151"/>
  <c r="G3" i="151"/>
  <c r="D3" i="151"/>
  <c r="J3" i="151" s="1"/>
  <c r="Q4" i="114" l="1"/>
  <c r="P4" i="114" s="1"/>
  <c r="Q5" i="114"/>
  <c r="Q6" i="114"/>
  <c r="Q7" i="114"/>
  <c r="P7" i="114" s="1"/>
  <c r="Q8" i="114"/>
  <c r="P8" i="114" s="1"/>
  <c r="Q9" i="114"/>
  <c r="Q10" i="114"/>
  <c r="P10" i="114" s="1"/>
  <c r="Q11" i="114"/>
  <c r="P11" i="114" s="1"/>
  <c r="Q12" i="114"/>
  <c r="Q13" i="114"/>
  <c r="Q14" i="114"/>
  <c r="P14" i="114" s="1"/>
  <c r="Q15" i="114"/>
  <c r="P15" i="114" s="1"/>
  <c r="Q3" i="114"/>
  <c r="P3" i="114" s="1"/>
  <c r="P13" i="114"/>
  <c r="P12" i="114"/>
  <c r="P9" i="114"/>
  <c r="P6" i="114"/>
  <c r="P5" i="114"/>
  <c r="D5" i="114"/>
  <c r="G3" i="114"/>
  <c r="G4" i="114"/>
  <c r="G5" i="114"/>
  <c r="G6" i="114"/>
  <c r="G7" i="114"/>
  <c r="G8" i="114"/>
  <c r="G9" i="114"/>
  <c r="G10" i="114"/>
  <c r="G11" i="114"/>
  <c r="Q4" i="134" l="1"/>
  <c r="Q5" i="134"/>
  <c r="Q6" i="134"/>
  <c r="Q7" i="134"/>
  <c r="Q8" i="134"/>
  <c r="Q9" i="134"/>
  <c r="Q10" i="134"/>
  <c r="Q11" i="134"/>
  <c r="Q12" i="134"/>
  <c r="Q13" i="134"/>
  <c r="Q14" i="134"/>
  <c r="Q15" i="134"/>
  <c r="Q3" i="134"/>
  <c r="Q4" i="129"/>
  <c r="Q5" i="129"/>
  <c r="Q6" i="129"/>
  <c r="Q7" i="129"/>
  <c r="Q8" i="129"/>
  <c r="Q9" i="129"/>
  <c r="Q10" i="129"/>
  <c r="Q11" i="129"/>
  <c r="Q12" i="129"/>
  <c r="Q13" i="129"/>
  <c r="Q14" i="129"/>
  <c r="Q15" i="129"/>
  <c r="Q16" i="129"/>
  <c r="Q3" i="129"/>
  <c r="Q4" i="112"/>
  <c r="Q5" i="112"/>
  <c r="Q6" i="112"/>
  <c r="Q7" i="112"/>
  <c r="Q8" i="112"/>
  <c r="Q9" i="112"/>
  <c r="Q10" i="112"/>
  <c r="Q11" i="112"/>
  <c r="Q12" i="112"/>
  <c r="Q13" i="112"/>
  <c r="Q14" i="112"/>
  <c r="Q15" i="112"/>
  <c r="Q16" i="112"/>
  <c r="Q3" i="112"/>
  <c r="M12" i="112"/>
  <c r="M11" i="112" s="1"/>
  <c r="M10" i="112" s="1"/>
  <c r="M9" i="112" s="1"/>
  <c r="M8" i="112" s="1"/>
  <c r="R16" i="147" l="1"/>
  <c r="L16" i="147"/>
  <c r="K16" i="147"/>
  <c r="G16" i="147"/>
  <c r="D16" i="147"/>
  <c r="R15" i="147"/>
  <c r="M15" i="147"/>
  <c r="M14" i="147" s="1"/>
  <c r="M13" i="147" s="1"/>
  <c r="M12" i="147" s="1"/>
  <c r="M11" i="147" s="1"/>
  <c r="M10" i="147" s="1"/>
  <c r="M9" i="147" s="1"/>
  <c r="M8" i="147" s="1"/>
  <c r="M7" i="147" s="1"/>
  <c r="M6" i="147" s="1"/>
  <c r="M5" i="147" s="1"/>
  <c r="M4" i="147" s="1"/>
  <c r="M3" i="147" s="1"/>
  <c r="L15" i="147"/>
  <c r="K15" i="147"/>
  <c r="G15" i="147"/>
  <c r="D15" i="147"/>
  <c r="J15" i="147" s="1"/>
  <c r="R14" i="147"/>
  <c r="L14" i="147"/>
  <c r="K14" i="147"/>
  <c r="G14" i="147"/>
  <c r="D14" i="147"/>
  <c r="R13" i="147"/>
  <c r="L13" i="147"/>
  <c r="K13" i="147"/>
  <c r="G13" i="147"/>
  <c r="J13" i="147" s="1"/>
  <c r="D13" i="147"/>
  <c r="R12" i="147"/>
  <c r="L12" i="147"/>
  <c r="K12" i="147"/>
  <c r="G12" i="147"/>
  <c r="J12" i="147" s="1"/>
  <c r="D12" i="147"/>
  <c r="R11" i="147"/>
  <c r="L11" i="147"/>
  <c r="K11" i="147"/>
  <c r="G11" i="147"/>
  <c r="J11" i="147" s="1"/>
  <c r="D11" i="147"/>
  <c r="R10" i="147"/>
  <c r="L10" i="147"/>
  <c r="K10" i="147"/>
  <c r="G10" i="147"/>
  <c r="D10" i="147"/>
  <c r="R9" i="147"/>
  <c r="L9" i="147"/>
  <c r="K9" i="147"/>
  <c r="G9" i="147"/>
  <c r="D9" i="147"/>
  <c r="J9" i="147" s="1"/>
  <c r="R8" i="147"/>
  <c r="L8" i="147"/>
  <c r="K8" i="147"/>
  <c r="G8" i="147"/>
  <c r="D8" i="147"/>
  <c r="R7" i="147"/>
  <c r="L7" i="147"/>
  <c r="K7" i="147"/>
  <c r="G7" i="147"/>
  <c r="D7" i="147"/>
  <c r="R6" i="147"/>
  <c r="L6" i="147"/>
  <c r="K6" i="147"/>
  <c r="G6" i="147"/>
  <c r="D6" i="147"/>
  <c r="R5" i="147"/>
  <c r="L5" i="147"/>
  <c r="K5" i="147"/>
  <c r="G5" i="147"/>
  <c r="D5" i="147"/>
  <c r="R4" i="147"/>
  <c r="L4" i="147"/>
  <c r="K4" i="147"/>
  <c r="I4" i="147"/>
  <c r="I5" i="147" s="1"/>
  <c r="I6" i="147" s="1"/>
  <c r="I7" i="147" s="1"/>
  <c r="I8" i="147" s="1"/>
  <c r="I9" i="147" s="1"/>
  <c r="I10" i="147" s="1"/>
  <c r="I11" i="147" s="1"/>
  <c r="I12" i="147" s="1"/>
  <c r="I13" i="147" s="1"/>
  <c r="I14" i="147" s="1"/>
  <c r="I15" i="147" s="1"/>
  <c r="I16" i="147" s="1"/>
  <c r="G4" i="147"/>
  <c r="J4" i="147" s="1"/>
  <c r="D4" i="147"/>
  <c r="R3" i="147"/>
  <c r="L3" i="147"/>
  <c r="K3" i="147"/>
  <c r="G3" i="147"/>
  <c r="D3" i="147"/>
  <c r="J10" i="147" l="1"/>
  <c r="J16" i="147"/>
  <c r="J3" i="147"/>
  <c r="J6" i="147"/>
  <c r="J8" i="147"/>
  <c r="J5" i="147"/>
  <c r="J7" i="147"/>
  <c r="J14" i="147"/>
  <c r="R16" i="146"/>
  <c r="L16" i="146"/>
  <c r="K16" i="146"/>
  <c r="G16" i="146"/>
  <c r="D16" i="146"/>
  <c r="R15" i="146"/>
  <c r="M15" i="146"/>
  <c r="M14" i="146" s="1"/>
  <c r="M13" i="146" s="1"/>
  <c r="M12" i="146" s="1"/>
  <c r="M11" i="146" s="1"/>
  <c r="M10" i="146" s="1"/>
  <c r="M9" i="146" s="1"/>
  <c r="M8" i="146" s="1"/>
  <c r="M7" i="146" s="1"/>
  <c r="M6" i="146" s="1"/>
  <c r="M5" i="146" s="1"/>
  <c r="M4" i="146" s="1"/>
  <c r="M3" i="146" s="1"/>
  <c r="L15" i="146"/>
  <c r="K15" i="146"/>
  <c r="G15" i="146"/>
  <c r="D15" i="146"/>
  <c r="R14" i="146"/>
  <c r="L14" i="146"/>
  <c r="K14" i="146"/>
  <c r="G14" i="146"/>
  <c r="J14" i="146" s="1"/>
  <c r="D14" i="146"/>
  <c r="R13" i="146"/>
  <c r="L13" i="146"/>
  <c r="K13" i="146"/>
  <c r="G13" i="146"/>
  <c r="D13" i="146"/>
  <c r="R12" i="146"/>
  <c r="L12" i="146"/>
  <c r="K12" i="146"/>
  <c r="G12" i="146"/>
  <c r="D12" i="146"/>
  <c r="R11" i="146"/>
  <c r="L11" i="146"/>
  <c r="K11" i="146"/>
  <c r="G11" i="146"/>
  <c r="D11" i="146"/>
  <c r="R10" i="146"/>
  <c r="L10" i="146"/>
  <c r="K10" i="146"/>
  <c r="G10" i="146"/>
  <c r="D10" i="146"/>
  <c r="R9" i="146"/>
  <c r="L9" i="146"/>
  <c r="K9" i="146"/>
  <c r="G9" i="146"/>
  <c r="J9" i="146" s="1"/>
  <c r="D9" i="146"/>
  <c r="R8" i="146"/>
  <c r="L8" i="146"/>
  <c r="K8" i="146"/>
  <c r="G8" i="146"/>
  <c r="J8" i="146" s="1"/>
  <c r="D8" i="146"/>
  <c r="R7" i="146"/>
  <c r="L7" i="146"/>
  <c r="K7" i="146"/>
  <c r="G7" i="146"/>
  <c r="J7" i="146" s="1"/>
  <c r="D7" i="146"/>
  <c r="R6" i="146"/>
  <c r="L6" i="146"/>
  <c r="K6" i="146"/>
  <c r="G6" i="146"/>
  <c r="D6" i="146"/>
  <c r="R5" i="146"/>
  <c r="L5" i="146"/>
  <c r="K5" i="146"/>
  <c r="G5" i="146"/>
  <c r="D5" i="146"/>
  <c r="J5" i="146" s="1"/>
  <c r="R4" i="146"/>
  <c r="L4" i="146"/>
  <c r="K4" i="146"/>
  <c r="I4" i="146"/>
  <c r="I5" i="146" s="1"/>
  <c r="I6" i="146" s="1"/>
  <c r="I7" i="146" s="1"/>
  <c r="I8" i="146" s="1"/>
  <c r="I9" i="146" s="1"/>
  <c r="I10" i="146" s="1"/>
  <c r="I11" i="146" s="1"/>
  <c r="I12" i="146" s="1"/>
  <c r="I13" i="146" s="1"/>
  <c r="I14" i="146" s="1"/>
  <c r="I15" i="146" s="1"/>
  <c r="I16" i="146" s="1"/>
  <c r="G4" i="146"/>
  <c r="D4" i="146"/>
  <c r="R3" i="146"/>
  <c r="L3" i="146"/>
  <c r="K3" i="146"/>
  <c r="G3" i="146"/>
  <c r="D3" i="146"/>
  <c r="J13" i="146" l="1"/>
  <c r="J6" i="146"/>
  <c r="J15" i="146"/>
  <c r="J3" i="146"/>
  <c r="J10" i="146"/>
  <c r="J16" i="146"/>
  <c r="J12" i="146"/>
  <c r="J4" i="146"/>
  <c r="J11" i="146"/>
  <c r="R15" i="145" l="1"/>
  <c r="L15" i="145"/>
  <c r="K15" i="145"/>
  <c r="G15" i="145"/>
  <c r="D15" i="145"/>
  <c r="R14" i="145"/>
  <c r="L14" i="145"/>
  <c r="K14" i="145"/>
  <c r="G14" i="145"/>
  <c r="D14" i="145"/>
  <c r="R13" i="145"/>
  <c r="L13" i="145"/>
  <c r="K13" i="145"/>
  <c r="G13" i="145"/>
  <c r="D13" i="145"/>
  <c r="R12" i="145"/>
  <c r="L12" i="145"/>
  <c r="K12" i="145"/>
  <c r="G12" i="145"/>
  <c r="D12" i="145"/>
  <c r="R11" i="145"/>
  <c r="L11" i="145"/>
  <c r="K11" i="145"/>
  <c r="G11" i="145"/>
  <c r="D11" i="145"/>
  <c r="R10" i="145"/>
  <c r="L10" i="145"/>
  <c r="K10" i="145"/>
  <c r="G10" i="145"/>
  <c r="D10" i="145"/>
  <c r="R9" i="145"/>
  <c r="L9" i="145"/>
  <c r="K9" i="145"/>
  <c r="G9" i="145"/>
  <c r="D9" i="145"/>
  <c r="R8" i="145"/>
  <c r="L8" i="145"/>
  <c r="K8" i="145"/>
  <c r="G8" i="145"/>
  <c r="D8" i="145"/>
  <c r="R7" i="145"/>
  <c r="L7" i="145"/>
  <c r="K7" i="145"/>
  <c r="G7" i="145"/>
  <c r="D7" i="145"/>
  <c r="R6" i="145"/>
  <c r="L6" i="145"/>
  <c r="K6" i="145"/>
  <c r="G6" i="145"/>
  <c r="D6" i="145"/>
  <c r="R5" i="145"/>
  <c r="L5" i="145"/>
  <c r="K5" i="145"/>
  <c r="G5" i="145"/>
  <c r="D5" i="145"/>
  <c r="R4" i="145"/>
  <c r="L4" i="145"/>
  <c r="K4" i="145"/>
  <c r="I4" i="145"/>
  <c r="I5" i="145" s="1"/>
  <c r="I6" i="145" s="1"/>
  <c r="I7" i="145" s="1"/>
  <c r="G4" i="145"/>
  <c r="D4" i="145"/>
  <c r="R3" i="145"/>
  <c r="L3" i="145"/>
  <c r="K3" i="145"/>
  <c r="G3" i="145"/>
  <c r="D3" i="145"/>
  <c r="M14" i="140"/>
  <c r="M13" i="140" s="1"/>
  <c r="M12" i="140" s="1"/>
  <c r="M11" i="140" s="1"/>
  <c r="M10" i="140" s="1"/>
  <c r="M9" i="140" s="1"/>
  <c r="M8" i="140" s="1"/>
  <c r="M7" i="140" s="1"/>
  <c r="M6" i="140" s="1"/>
  <c r="M5" i="140" s="1"/>
  <c r="M4" i="140" s="1"/>
  <c r="M3" i="140" s="1"/>
  <c r="M15" i="140"/>
  <c r="R16" i="140"/>
  <c r="L16" i="140"/>
  <c r="J16" i="140"/>
  <c r="K16" i="140"/>
  <c r="G16" i="140"/>
  <c r="D16" i="140"/>
  <c r="L16" i="143"/>
  <c r="K16" i="143"/>
  <c r="G16" i="143"/>
  <c r="J16" i="143" s="1"/>
  <c r="D16" i="143"/>
  <c r="M15" i="143"/>
  <c r="L15" i="143"/>
  <c r="K15" i="143"/>
  <c r="G15" i="143"/>
  <c r="J15" i="143" s="1"/>
  <c r="D15" i="143"/>
  <c r="M14" i="143"/>
  <c r="L14" i="143"/>
  <c r="K14" i="143"/>
  <c r="G14" i="143"/>
  <c r="J14" i="143" s="1"/>
  <c r="D14" i="143"/>
  <c r="M13" i="143"/>
  <c r="L13" i="143"/>
  <c r="K13" i="143"/>
  <c r="G13" i="143"/>
  <c r="D13" i="143"/>
  <c r="M12" i="143"/>
  <c r="L12" i="143"/>
  <c r="K12" i="143"/>
  <c r="G12" i="143"/>
  <c r="J12" i="143" s="1"/>
  <c r="D12" i="143"/>
  <c r="M11" i="143"/>
  <c r="M10" i="143" s="1"/>
  <c r="M9" i="143" s="1"/>
  <c r="M8" i="143" s="1"/>
  <c r="M7" i="143" s="1"/>
  <c r="M6" i="143" s="1"/>
  <c r="M5" i="143" s="1"/>
  <c r="M4" i="143" s="1"/>
  <c r="M3" i="143" s="1"/>
  <c r="L11" i="143"/>
  <c r="K11" i="143"/>
  <c r="G11" i="143"/>
  <c r="D11" i="143"/>
  <c r="L10" i="143"/>
  <c r="K10" i="143"/>
  <c r="G10" i="143"/>
  <c r="D10" i="143"/>
  <c r="J10" i="143" s="1"/>
  <c r="L9" i="143"/>
  <c r="K9" i="143"/>
  <c r="G9" i="143"/>
  <c r="J9" i="143" s="1"/>
  <c r="D9" i="143"/>
  <c r="L8" i="143"/>
  <c r="K8" i="143"/>
  <c r="G8" i="143"/>
  <c r="J8" i="143" s="1"/>
  <c r="D8" i="143"/>
  <c r="L7" i="143"/>
  <c r="K7" i="143"/>
  <c r="G7" i="143"/>
  <c r="J7" i="143" s="1"/>
  <c r="D7" i="143"/>
  <c r="L6" i="143"/>
  <c r="K6" i="143"/>
  <c r="G6" i="143"/>
  <c r="J6" i="143" s="1"/>
  <c r="D6" i="143"/>
  <c r="L5" i="143"/>
  <c r="K5" i="143"/>
  <c r="G5" i="143"/>
  <c r="D5" i="143"/>
  <c r="L4" i="143"/>
  <c r="K4" i="143"/>
  <c r="I4" i="143"/>
  <c r="I5" i="143" s="1"/>
  <c r="I6" i="143" s="1"/>
  <c r="I7" i="143" s="1"/>
  <c r="I8" i="143" s="1"/>
  <c r="I9" i="143" s="1"/>
  <c r="I10" i="143" s="1"/>
  <c r="I11" i="143" s="1"/>
  <c r="I12" i="143" s="1"/>
  <c r="I13" i="143" s="1"/>
  <c r="I14" i="143" s="1"/>
  <c r="I15" i="143" s="1"/>
  <c r="I16" i="143" s="1"/>
  <c r="G4" i="143"/>
  <c r="J4" i="143" s="1"/>
  <c r="D4" i="143"/>
  <c r="L3" i="143"/>
  <c r="K3" i="143"/>
  <c r="G3" i="143"/>
  <c r="D3" i="143"/>
  <c r="L16" i="142"/>
  <c r="K16" i="142"/>
  <c r="G16" i="142"/>
  <c r="J16" i="142" s="1"/>
  <c r="D16" i="142"/>
  <c r="M15" i="142"/>
  <c r="M14" i="142" s="1"/>
  <c r="M13" i="142" s="1"/>
  <c r="M12" i="142" s="1"/>
  <c r="M11" i="142" s="1"/>
  <c r="M10" i="142" s="1"/>
  <c r="M9" i="142" s="1"/>
  <c r="M8" i="142" s="1"/>
  <c r="M7" i="142" s="1"/>
  <c r="M6" i="142" s="1"/>
  <c r="M5" i="142" s="1"/>
  <c r="M4" i="142" s="1"/>
  <c r="M3" i="142" s="1"/>
  <c r="L15" i="142"/>
  <c r="K15" i="142"/>
  <c r="G15" i="142"/>
  <c r="J15" i="142" s="1"/>
  <c r="D15" i="142"/>
  <c r="L14" i="142"/>
  <c r="K14" i="142"/>
  <c r="J14" i="142"/>
  <c r="G14" i="142"/>
  <c r="D14" i="142"/>
  <c r="L13" i="142"/>
  <c r="K13" i="142"/>
  <c r="G13" i="142"/>
  <c r="J13" i="142" s="1"/>
  <c r="D13" i="142"/>
  <c r="L12" i="142"/>
  <c r="K12" i="142"/>
  <c r="G12" i="142"/>
  <c r="D12" i="142"/>
  <c r="L11" i="142"/>
  <c r="K11" i="142"/>
  <c r="G11" i="142"/>
  <c r="J11" i="142" s="1"/>
  <c r="D11" i="142"/>
  <c r="L10" i="142"/>
  <c r="K10" i="142"/>
  <c r="G10" i="142"/>
  <c r="D10" i="142"/>
  <c r="L9" i="142"/>
  <c r="K9" i="142"/>
  <c r="G9" i="142"/>
  <c r="D9" i="142"/>
  <c r="J9" i="142" s="1"/>
  <c r="L8" i="142"/>
  <c r="K8" i="142"/>
  <c r="G8" i="142"/>
  <c r="J8" i="142" s="1"/>
  <c r="D8" i="142"/>
  <c r="L7" i="142"/>
  <c r="K7" i="142"/>
  <c r="G7" i="142"/>
  <c r="J7" i="142" s="1"/>
  <c r="D7" i="142"/>
  <c r="L6" i="142"/>
  <c r="K6" i="142"/>
  <c r="G6" i="142"/>
  <c r="J6" i="142" s="1"/>
  <c r="D6" i="142"/>
  <c r="L5" i="142"/>
  <c r="K5" i="142"/>
  <c r="G5" i="142"/>
  <c r="J5" i="142" s="1"/>
  <c r="D5" i="142"/>
  <c r="L4" i="142"/>
  <c r="K4" i="142"/>
  <c r="I4" i="142"/>
  <c r="I5" i="142" s="1"/>
  <c r="I6" i="142" s="1"/>
  <c r="I7" i="142" s="1"/>
  <c r="I8" i="142" s="1"/>
  <c r="I9" i="142" s="1"/>
  <c r="I10" i="142" s="1"/>
  <c r="I11" i="142" s="1"/>
  <c r="I12" i="142" s="1"/>
  <c r="I13" i="142" s="1"/>
  <c r="I14" i="142" s="1"/>
  <c r="I15" i="142" s="1"/>
  <c r="I16" i="142" s="1"/>
  <c r="G4" i="142"/>
  <c r="D4" i="142"/>
  <c r="L3" i="142"/>
  <c r="K3" i="142"/>
  <c r="G3" i="142"/>
  <c r="D3" i="142"/>
  <c r="J6" i="145" l="1"/>
  <c r="I8" i="145"/>
  <c r="I9" i="145" s="1"/>
  <c r="I10" i="145" s="1"/>
  <c r="I11" i="145" s="1"/>
  <c r="I12" i="145" s="1"/>
  <c r="I13" i="145" s="1"/>
  <c r="I14" i="145" s="1"/>
  <c r="I15" i="145" s="1"/>
  <c r="J13" i="145"/>
  <c r="J11" i="145"/>
  <c r="J14" i="145"/>
  <c r="J4" i="145"/>
  <c r="J9" i="145"/>
  <c r="J12" i="145"/>
  <c r="J3" i="145"/>
  <c r="J10" i="145"/>
  <c r="J8" i="145"/>
  <c r="J5" i="145"/>
  <c r="J15" i="145"/>
  <c r="J7" i="145"/>
  <c r="J3" i="143"/>
  <c r="J11" i="143"/>
  <c r="J5" i="143"/>
  <c r="J13" i="143"/>
  <c r="J10" i="142"/>
  <c r="J12" i="142"/>
  <c r="J3" i="142"/>
  <c r="J4" i="142"/>
  <c r="L16" i="141"/>
  <c r="K16" i="141"/>
  <c r="G16" i="141"/>
  <c r="D16" i="141"/>
  <c r="M15" i="141"/>
  <c r="L15" i="141"/>
  <c r="K15" i="141"/>
  <c r="G15" i="141"/>
  <c r="D15" i="141"/>
  <c r="M14" i="141"/>
  <c r="L14" i="141"/>
  <c r="K14" i="141"/>
  <c r="G14" i="141"/>
  <c r="D14" i="141"/>
  <c r="M13" i="141"/>
  <c r="M12" i="141" s="1"/>
  <c r="M11" i="141" s="1"/>
  <c r="M10" i="141" s="1"/>
  <c r="M9" i="141" s="1"/>
  <c r="M8" i="141" s="1"/>
  <c r="M7" i="141" s="1"/>
  <c r="M6" i="141" s="1"/>
  <c r="M5" i="141" s="1"/>
  <c r="M4" i="141" s="1"/>
  <c r="M3" i="141" s="1"/>
  <c r="L13" i="141"/>
  <c r="K13" i="141"/>
  <c r="G13" i="141"/>
  <c r="D13" i="141"/>
  <c r="L12" i="141"/>
  <c r="K12" i="141"/>
  <c r="G12" i="141"/>
  <c r="D12" i="141"/>
  <c r="L11" i="141"/>
  <c r="K11" i="141"/>
  <c r="G11" i="141"/>
  <c r="D11" i="141"/>
  <c r="L10" i="141"/>
  <c r="K10" i="141"/>
  <c r="G10" i="141"/>
  <c r="D10" i="141"/>
  <c r="L9" i="141"/>
  <c r="K9" i="141"/>
  <c r="G9" i="141"/>
  <c r="D9" i="141"/>
  <c r="L8" i="141"/>
  <c r="K8" i="141"/>
  <c r="G8" i="141"/>
  <c r="D8" i="141"/>
  <c r="L7" i="141"/>
  <c r="K7" i="141"/>
  <c r="G7" i="141"/>
  <c r="D7" i="141"/>
  <c r="L6" i="141"/>
  <c r="K6" i="141"/>
  <c r="G6" i="141"/>
  <c r="D6" i="141"/>
  <c r="L5" i="141"/>
  <c r="K5" i="141"/>
  <c r="G5" i="141"/>
  <c r="D5" i="141"/>
  <c r="L4" i="141"/>
  <c r="K4" i="141"/>
  <c r="I4" i="141"/>
  <c r="I5" i="141" s="1"/>
  <c r="I6" i="141" s="1"/>
  <c r="I7" i="141" s="1"/>
  <c r="I8" i="141" s="1"/>
  <c r="I9" i="141" s="1"/>
  <c r="I10" i="141" s="1"/>
  <c r="I11" i="141" s="1"/>
  <c r="I12" i="141" s="1"/>
  <c r="I13" i="141" s="1"/>
  <c r="I14" i="141" s="1"/>
  <c r="I15" i="141" s="1"/>
  <c r="I16" i="141" s="1"/>
  <c r="G4" i="141"/>
  <c r="D4" i="141"/>
  <c r="L3" i="141"/>
  <c r="K3" i="141"/>
  <c r="G3" i="141"/>
  <c r="D3" i="141"/>
  <c r="J3" i="141" l="1"/>
  <c r="J14" i="141"/>
  <c r="J4" i="141"/>
  <c r="J10" i="141"/>
  <c r="J5" i="141"/>
  <c r="J9" i="141"/>
  <c r="J11" i="141"/>
  <c r="J13" i="141"/>
  <c r="J8" i="141"/>
  <c r="J15" i="141"/>
  <c r="J12" i="141"/>
  <c r="J7" i="141"/>
  <c r="J16" i="141"/>
  <c r="J6" i="141"/>
  <c r="R15" i="140"/>
  <c r="L15" i="140"/>
  <c r="K15" i="140"/>
  <c r="G15" i="140"/>
  <c r="D15" i="140"/>
  <c r="R14" i="140"/>
  <c r="L14" i="140"/>
  <c r="K14" i="140"/>
  <c r="G14" i="140"/>
  <c r="J14" i="140" s="1"/>
  <c r="D14" i="140"/>
  <c r="R13" i="140"/>
  <c r="L13" i="140"/>
  <c r="K13" i="140"/>
  <c r="G13" i="140"/>
  <c r="J13" i="140" s="1"/>
  <c r="D13" i="140"/>
  <c r="R12" i="140"/>
  <c r="L12" i="140"/>
  <c r="K12" i="140"/>
  <c r="G12" i="140"/>
  <c r="D12" i="140"/>
  <c r="R11" i="140"/>
  <c r="L11" i="140"/>
  <c r="K11" i="140"/>
  <c r="G11" i="140"/>
  <c r="D11" i="140"/>
  <c r="R10" i="140"/>
  <c r="L10" i="140"/>
  <c r="K10" i="140"/>
  <c r="G10" i="140"/>
  <c r="D10" i="140"/>
  <c r="R9" i="140"/>
  <c r="L9" i="140"/>
  <c r="K9" i="140"/>
  <c r="G9" i="140"/>
  <c r="D9" i="140"/>
  <c r="R8" i="140"/>
  <c r="L8" i="140"/>
  <c r="K8" i="140"/>
  <c r="G8" i="140"/>
  <c r="J8" i="140" s="1"/>
  <c r="D8" i="140"/>
  <c r="R7" i="140"/>
  <c r="L7" i="140"/>
  <c r="K7" i="140"/>
  <c r="G7" i="140"/>
  <c r="D7" i="140"/>
  <c r="R6" i="140"/>
  <c r="L6" i="140"/>
  <c r="K6" i="140"/>
  <c r="G6" i="140"/>
  <c r="D6" i="140"/>
  <c r="R5" i="140"/>
  <c r="L5" i="140"/>
  <c r="K5" i="140"/>
  <c r="G5" i="140"/>
  <c r="D5" i="140"/>
  <c r="R4" i="140"/>
  <c r="L4" i="140"/>
  <c r="K4" i="140"/>
  <c r="I4" i="140"/>
  <c r="I5" i="140" s="1"/>
  <c r="I6" i="140" s="1"/>
  <c r="I7" i="140" s="1"/>
  <c r="I8" i="140" s="1"/>
  <c r="I9" i="140" s="1"/>
  <c r="I10" i="140" s="1"/>
  <c r="I11" i="140" s="1"/>
  <c r="I12" i="140" s="1"/>
  <c r="I13" i="140" s="1"/>
  <c r="I14" i="140" s="1"/>
  <c r="I15" i="140" s="1"/>
  <c r="I16" i="140" s="1"/>
  <c r="G4" i="140"/>
  <c r="D4" i="140"/>
  <c r="R3" i="140"/>
  <c r="L3" i="140"/>
  <c r="K3" i="140"/>
  <c r="G3" i="140"/>
  <c r="D3" i="140"/>
  <c r="H1003" i="139"/>
  <c r="H1004" i="139"/>
  <c r="H1005" i="139"/>
  <c r="H1006" i="139"/>
  <c r="H1007" i="139"/>
  <c r="H1008" i="139"/>
  <c r="H1009" i="139"/>
  <c r="H1010" i="139"/>
  <c r="H1011" i="139"/>
  <c r="H1012" i="139"/>
  <c r="H1013" i="139"/>
  <c r="H1014" i="139"/>
  <c r="H1015" i="139"/>
  <c r="H1016" i="139"/>
  <c r="H1017" i="139"/>
  <c r="H1018" i="139"/>
  <c r="H1019" i="139"/>
  <c r="H1020" i="139"/>
  <c r="H1021" i="139"/>
  <c r="H1022" i="139"/>
  <c r="H1023" i="139"/>
  <c r="H1024" i="139"/>
  <c r="H1025" i="139"/>
  <c r="H1026" i="139"/>
  <c r="H1027" i="139"/>
  <c r="H1028" i="139"/>
  <c r="H1029" i="139"/>
  <c r="H1030" i="139"/>
  <c r="H1031" i="139"/>
  <c r="H1032" i="139"/>
  <c r="H1033" i="139"/>
  <c r="H1034" i="139"/>
  <c r="H1035" i="139"/>
  <c r="H1036" i="139"/>
  <c r="H1037" i="139"/>
  <c r="H1038" i="139"/>
  <c r="H1039" i="139"/>
  <c r="H1040" i="139"/>
  <c r="H1041" i="139"/>
  <c r="H1042" i="139"/>
  <c r="H1043" i="139"/>
  <c r="H1044" i="139"/>
  <c r="H1045" i="139"/>
  <c r="H1046" i="139"/>
  <c r="H1047" i="139"/>
  <c r="H1048" i="139"/>
  <c r="H1049" i="139"/>
  <c r="H1050" i="139"/>
  <c r="H1051" i="139"/>
  <c r="H1052" i="139"/>
  <c r="H1053" i="139"/>
  <c r="H1054" i="139"/>
  <c r="H1055" i="139"/>
  <c r="H1056" i="139"/>
  <c r="H1057" i="139"/>
  <c r="H1058" i="139"/>
  <c r="H1059" i="139"/>
  <c r="H1060" i="139"/>
  <c r="H1061" i="139"/>
  <c r="H1062" i="139"/>
  <c r="H1063" i="139"/>
  <c r="H1064" i="139"/>
  <c r="H1065" i="139"/>
  <c r="H1066" i="139"/>
  <c r="H1067" i="139"/>
  <c r="H1068" i="139"/>
  <c r="H1069" i="139"/>
  <c r="H1070" i="139"/>
  <c r="H1071" i="139"/>
  <c r="H1072" i="139"/>
  <c r="H1073" i="139"/>
  <c r="H1074" i="139"/>
  <c r="H1075" i="139"/>
  <c r="H1076" i="139"/>
  <c r="H1077" i="139"/>
  <c r="H1078" i="139"/>
  <c r="H1079" i="139"/>
  <c r="C1003" i="139"/>
  <c r="C1004" i="139"/>
  <c r="C1005" i="139"/>
  <c r="C1006" i="139"/>
  <c r="C1007" i="139"/>
  <c r="C1008" i="139"/>
  <c r="C1009" i="139"/>
  <c r="C1010" i="139"/>
  <c r="C1011" i="139"/>
  <c r="C1012" i="139"/>
  <c r="C1013" i="139"/>
  <c r="C1014" i="139"/>
  <c r="C1015" i="139"/>
  <c r="C1016" i="139"/>
  <c r="C1017" i="139"/>
  <c r="C1018" i="139"/>
  <c r="C1019" i="139"/>
  <c r="C1020" i="139"/>
  <c r="C1021" i="139"/>
  <c r="C1022" i="139"/>
  <c r="C1023" i="139"/>
  <c r="C1024" i="139"/>
  <c r="C1025" i="139"/>
  <c r="C1026" i="139"/>
  <c r="C1027" i="139"/>
  <c r="C1028" i="139"/>
  <c r="C1029" i="139"/>
  <c r="C1030" i="139"/>
  <c r="C1031" i="139"/>
  <c r="C1032" i="139"/>
  <c r="C1033" i="139"/>
  <c r="C1034" i="139"/>
  <c r="C1035" i="139"/>
  <c r="C1036" i="139"/>
  <c r="C1037" i="139"/>
  <c r="C1038" i="139"/>
  <c r="C1039" i="139"/>
  <c r="C1040" i="139"/>
  <c r="C1041" i="139"/>
  <c r="C1042" i="139"/>
  <c r="C1043" i="139"/>
  <c r="C1044" i="139"/>
  <c r="C1045" i="139"/>
  <c r="C1046" i="139"/>
  <c r="C1047" i="139"/>
  <c r="C1048" i="139"/>
  <c r="C1049" i="139"/>
  <c r="C1050" i="139"/>
  <c r="C1051" i="139"/>
  <c r="C1052" i="139"/>
  <c r="C1053" i="139"/>
  <c r="C1054" i="139"/>
  <c r="C1055" i="139"/>
  <c r="C1056" i="139"/>
  <c r="C1057" i="139"/>
  <c r="C1058" i="139"/>
  <c r="C1059" i="139"/>
  <c r="C1060" i="139"/>
  <c r="C1061" i="139"/>
  <c r="C1062" i="139"/>
  <c r="C1063" i="139"/>
  <c r="C1064" i="139"/>
  <c r="C1065" i="139"/>
  <c r="C1066" i="139"/>
  <c r="C1067" i="139"/>
  <c r="C1068" i="139"/>
  <c r="C1069" i="139"/>
  <c r="C1070" i="139"/>
  <c r="C1071" i="139"/>
  <c r="C1072" i="139"/>
  <c r="C1073" i="139"/>
  <c r="C1074" i="139"/>
  <c r="C1075" i="139"/>
  <c r="C1076" i="139"/>
  <c r="C1077" i="139"/>
  <c r="C1078" i="139"/>
  <c r="C1079" i="139"/>
  <c r="C3" i="139"/>
  <c r="C4" i="139"/>
  <c r="C5" i="139"/>
  <c r="C6" i="139"/>
  <c r="C7" i="139"/>
  <c r="C8" i="139"/>
  <c r="C9" i="139"/>
  <c r="C10" i="139"/>
  <c r="C11" i="139"/>
  <c r="C12" i="139"/>
  <c r="C13" i="139"/>
  <c r="C14" i="139"/>
  <c r="C15" i="139"/>
  <c r="C16" i="139"/>
  <c r="C17" i="139"/>
  <c r="C18" i="139"/>
  <c r="C19" i="139"/>
  <c r="C20" i="139"/>
  <c r="C21" i="139"/>
  <c r="C22" i="139"/>
  <c r="C23" i="139"/>
  <c r="C24" i="139"/>
  <c r="C25" i="139"/>
  <c r="C26" i="139"/>
  <c r="C27" i="139"/>
  <c r="C28" i="139"/>
  <c r="C29" i="139"/>
  <c r="C30" i="139"/>
  <c r="C31" i="139"/>
  <c r="C32" i="139"/>
  <c r="C33" i="139"/>
  <c r="C34" i="139"/>
  <c r="C35" i="139"/>
  <c r="C36" i="139"/>
  <c r="C37" i="139"/>
  <c r="C38" i="139"/>
  <c r="C39" i="139"/>
  <c r="C40" i="139"/>
  <c r="C41" i="139"/>
  <c r="C42" i="139"/>
  <c r="C43" i="139"/>
  <c r="C44" i="139"/>
  <c r="C45" i="139"/>
  <c r="C46" i="139"/>
  <c r="C47" i="139"/>
  <c r="C48" i="139"/>
  <c r="C49" i="139"/>
  <c r="C50" i="139"/>
  <c r="C51" i="139"/>
  <c r="C52" i="139"/>
  <c r="C53" i="139"/>
  <c r="C54" i="139"/>
  <c r="C55" i="139"/>
  <c r="C56" i="139"/>
  <c r="C57" i="139"/>
  <c r="C58" i="139"/>
  <c r="C59" i="139"/>
  <c r="C60" i="139"/>
  <c r="C61" i="139"/>
  <c r="C62" i="139"/>
  <c r="C63" i="139"/>
  <c r="C64" i="139"/>
  <c r="C65" i="139"/>
  <c r="C66" i="139"/>
  <c r="C67" i="139"/>
  <c r="C68" i="139"/>
  <c r="C69" i="139"/>
  <c r="C70" i="139"/>
  <c r="C71" i="139"/>
  <c r="C72" i="139"/>
  <c r="C73" i="139"/>
  <c r="C74" i="139"/>
  <c r="C75" i="139"/>
  <c r="C76" i="139"/>
  <c r="C77" i="139"/>
  <c r="C78" i="139"/>
  <c r="C79" i="139"/>
  <c r="C80" i="139"/>
  <c r="C81" i="139"/>
  <c r="C82" i="139"/>
  <c r="C83" i="139"/>
  <c r="C84" i="139"/>
  <c r="C85" i="139"/>
  <c r="C86" i="139"/>
  <c r="C87" i="139"/>
  <c r="C88" i="139"/>
  <c r="C89" i="139"/>
  <c r="C90" i="139"/>
  <c r="C91" i="139"/>
  <c r="C92" i="139"/>
  <c r="C93" i="139"/>
  <c r="C94" i="139"/>
  <c r="C95" i="139"/>
  <c r="C96" i="139"/>
  <c r="C97" i="139"/>
  <c r="C98" i="139"/>
  <c r="C99" i="139"/>
  <c r="C100" i="139"/>
  <c r="C101" i="139"/>
  <c r="C102" i="139"/>
  <c r="C103" i="139"/>
  <c r="C104" i="139"/>
  <c r="C105" i="139"/>
  <c r="C106" i="139"/>
  <c r="C107" i="139"/>
  <c r="C108" i="139"/>
  <c r="C109" i="139"/>
  <c r="C110" i="139"/>
  <c r="C111" i="139"/>
  <c r="C112" i="139"/>
  <c r="C113" i="139"/>
  <c r="C114" i="139"/>
  <c r="C115" i="139"/>
  <c r="C116" i="139"/>
  <c r="C117" i="139"/>
  <c r="C118" i="139"/>
  <c r="C119" i="139"/>
  <c r="C120" i="139"/>
  <c r="C121" i="139"/>
  <c r="C122" i="139"/>
  <c r="C123" i="139"/>
  <c r="C124" i="139"/>
  <c r="C125" i="139"/>
  <c r="C126" i="139"/>
  <c r="C127" i="139"/>
  <c r="C128" i="139"/>
  <c r="C129" i="139"/>
  <c r="C130" i="139"/>
  <c r="C131" i="139"/>
  <c r="C132" i="139"/>
  <c r="C133" i="139"/>
  <c r="C134" i="139"/>
  <c r="C135" i="139"/>
  <c r="C136" i="139"/>
  <c r="C137" i="139"/>
  <c r="C138" i="139"/>
  <c r="C139" i="139"/>
  <c r="C140" i="139"/>
  <c r="C141" i="139"/>
  <c r="C142" i="139"/>
  <c r="C143" i="139"/>
  <c r="C144" i="139"/>
  <c r="C145" i="139"/>
  <c r="C146" i="139"/>
  <c r="C147" i="139"/>
  <c r="C148" i="139"/>
  <c r="C149" i="139"/>
  <c r="C150" i="139"/>
  <c r="C151" i="139"/>
  <c r="C152" i="139"/>
  <c r="C153" i="139"/>
  <c r="C154" i="139"/>
  <c r="C155" i="139"/>
  <c r="C156" i="139"/>
  <c r="C157" i="139"/>
  <c r="C158" i="139"/>
  <c r="C159" i="139"/>
  <c r="C160" i="139"/>
  <c r="C161" i="139"/>
  <c r="C162" i="139"/>
  <c r="C163" i="139"/>
  <c r="C164" i="139"/>
  <c r="C165" i="139"/>
  <c r="C166" i="139"/>
  <c r="C167" i="139"/>
  <c r="C168" i="139"/>
  <c r="C169" i="139"/>
  <c r="C170" i="139"/>
  <c r="C171" i="139"/>
  <c r="C172" i="139"/>
  <c r="C173" i="139"/>
  <c r="C174" i="139"/>
  <c r="C175" i="139"/>
  <c r="C176" i="139"/>
  <c r="C177" i="139"/>
  <c r="C178" i="139"/>
  <c r="C179" i="139"/>
  <c r="C180" i="139"/>
  <c r="C181" i="139"/>
  <c r="C182" i="139"/>
  <c r="C183" i="139"/>
  <c r="C184" i="139"/>
  <c r="C185" i="139"/>
  <c r="C186" i="139"/>
  <c r="C187" i="139"/>
  <c r="C188" i="139"/>
  <c r="C189" i="139"/>
  <c r="C190" i="139"/>
  <c r="C191" i="139"/>
  <c r="C192" i="139"/>
  <c r="C193" i="139"/>
  <c r="C194" i="139"/>
  <c r="C195" i="139"/>
  <c r="C196" i="139"/>
  <c r="C197" i="139"/>
  <c r="C198" i="139"/>
  <c r="C199" i="139"/>
  <c r="C200" i="139"/>
  <c r="C201" i="139"/>
  <c r="C202" i="139"/>
  <c r="C203" i="139"/>
  <c r="C204" i="139"/>
  <c r="C205" i="139"/>
  <c r="C206" i="139"/>
  <c r="C207" i="139"/>
  <c r="C208" i="139"/>
  <c r="C209" i="139"/>
  <c r="C210" i="139"/>
  <c r="C211" i="139"/>
  <c r="C212" i="139"/>
  <c r="C213" i="139"/>
  <c r="C214" i="139"/>
  <c r="C215" i="139"/>
  <c r="C216" i="139"/>
  <c r="C217" i="139"/>
  <c r="C218" i="139"/>
  <c r="C219" i="139"/>
  <c r="C220" i="139"/>
  <c r="C221" i="139"/>
  <c r="C222" i="139"/>
  <c r="C223" i="139"/>
  <c r="C224" i="139"/>
  <c r="C225" i="139"/>
  <c r="C226" i="139"/>
  <c r="C227" i="139"/>
  <c r="C228" i="139"/>
  <c r="C229" i="139"/>
  <c r="C230" i="139"/>
  <c r="C231" i="139"/>
  <c r="C232" i="139"/>
  <c r="C233" i="139"/>
  <c r="C234" i="139"/>
  <c r="C235" i="139"/>
  <c r="C236" i="139"/>
  <c r="C237" i="139"/>
  <c r="C238" i="139"/>
  <c r="C239" i="139"/>
  <c r="C240" i="139"/>
  <c r="C241" i="139"/>
  <c r="C242" i="139"/>
  <c r="C243" i="139"/>
  <c r="C244" i="139"/>
  <c r="C245" i="139"/>
  <c r="C246" i="139"/>
  <c r="C247" i="139"/>
  <c r="C248" i="139"/>
  <c r="C249" i="139"/>
  <c r="C250" i="139"/>
  <c r="C251" i="139"/>
  <c r="C252" i="139"/>
  <c r="C253" i="139"/>
  <c r="C254" i="139"/>
  <c r="C255" i="139"/>
  <c r="C256" i="139"/>
  <c r="C257" i="139"/>
  <c r="C258" i="139"/>
  <c r="C259" i="139"/>
  <c r="C260" i="139"/>
  <c r="C261" i="139"/>
  <c r="C262" i="139"/>
  <c r="C263" i="139"/>
  <c r="C264" i="139"/>
  <c r="C265" i="139"/>
  <c r="C266" i="139"/>
  <c r="C267" i="139"/>
  <c r="C268" i="139"/>
  <c r="C269" i="139"/>
  <c r="C270" i="139"/>
  <c r="C271" i="139"/>
  <c r="C272" i="139"/>
  <c r="C273" i="139"/>
  <c r="C274" i="139"/>
  <c r="C275" i="139"/>
  <c r="C276" i="139"/>
  <c r="C277" i="139"/>
  <c r="C278" i="139"/>
  <c r="C279" i="139"/>
  <c r="C280" i="139"/>
  <c r="C281" i="139"/>
  <c r="C282" i="139"/>
  <c r="C283" i="139"/>
  <c r="C284" i="139"/>
  <c r="C285" i="139"/>
  <c r="C286" i="139"/>
  <c r="C287" i="139"/>
  <c r="C288" i="139"/>
  <c r="C289" i="139"/>
  <c r="C290" i="139"/>
  <c r="C291" i="139"/>
  <c r="C292" i="139"/>
  <c r="C293" i="139"/>
  <c r="C294" i="139"/>
  <c r="C295" i="139"/>
  <c r="C296" i="139"/>
  <c r="C297" i="139"/>
  <c r="C298" i="139"/>
  <c r="C299" i="139"/>
  <c r="C300" i="139"/>
  <c r="C301" i="139"/>
  <c r="C302" i="139"/>
  <c r="C303" i="139"/>
  <c r="C304" i="139"/>
  <c r="C305" i="139"/>
  <c r="C306" i="139"/>
  <c r="C307" i="139"/>
  <c r="C308" i="139"/>
  <c r="C309" i="139"/>
  <c r="C310" i="139"/>
  <c r="C311" i="139"/>
  <c r="C312" i="139"/>
  <c r="C313" i="139"/>
  <c r="C314" i="139"/>
  <c r="C315" i="139"/>
  <c r="C316" i="139"/>
  <c r="C317" i="139"/>
  <c r="C318" i="139"/>
  <c r="C319" i="139"/>
  <c r="C320" i="139"/>
  <c r="C321" i="139"/>
  <c r="C322" i="139"/>
  <c r="C323" i="139"/>
  <c r="C324" i="139"/>
  <c r="C325" i="139"/>
  <c r="C326" i="139"/>
  <c r="C327" i="139"/>
  <c r="C328" i="139"/>
  <c r="C329" i="139"/>
  <c r="C330" i="139"/>
  <c r="C331" i="139"/>
  <c r="C332" i="139"/>
  <c r="C333" i="139"/>
  <c r="C334" i="139"/>
  <c r="C335" i="139"/>
  <c r="C336" i="139"/>
  <c r="C337" i="139"/>
  <c r="C338" i="139"/>
  <c r="C339" i="139"/>
  <c r="C340" i="139"/>
  <c r="C341" i="139"/>
  <c r="C342" i="139"/>
  <c r="C343" i="139"/>
  <c r="C344" i="139"/>
  <c r="C345" i="139"/>
  <c r="C346" i="139"/>
  <c r="C347" i="139"/>
  <c r="C348" i="139"/>
  <c r="C349" i="139"/>
  <c r="C350" i="139"/>
  <c r="C351" i="139"/>
  <c r="C352" i="139"/>
  <c r="C353" i="139"/>
  <c r="C354" i="139"/>
  <c r="C355" i="139"/>
  <c r="C356" i="139"/>
  <c r="C357" i="139"/>
  <c r="C358" i="139"/>
  <c r="C359" i="139"/>
  <c r="C360" i="139"/>
  <c r="C361" i="139"/>
  <c r="C362" i="139"/>
  <c r="C363" i="139"/>
  <c r="C364" i="139"/>
  <c r="C365" i="139"/>
  <c r="C366" i="139"/>
  <c r="C367" i="139"/>
  <c r="C368" i="139"/>
  <c r="C369" i="139"/>
  <c r="C370" i="139"/>
  <c r="C371" i="139"/>
  <c r="C372" i="139"/>
  <c r="C373" i="139"/>
  <c r="C374" i="139"/>
  <c r="C375" i="139"/>
  <c r="C376" i="139"/>
  <c r="C377" i="139"/>
  <c r="C378" i="139"/>
  <c r="C379" i="139"/>
  <c r="C380" i="139"/>
  <c r="C381" i="139"/>
  <c r="C382" i="139"/>
  <c r="C383" i="139"/>
  <c r="C384" i="139"/>
  <c r="C385" i="139"/>
  <c r="C386" i="139"/>
  <c r="C387" i="139"/>
  <c r="C388" i="139"/>
  <c r="C389" i="139"/>
  <c r="C390" i="139"/>
  <c r="C391" i="139"/>
  <c r="C392" i="139"/>
  <c r="C393" i="139"/>
  <c r="C394" i="139"/>
  <c r="C395" i="139"/>
  <c r="C396" i="139"/>
  <c r="C397" i="139"/>
  <c r="C398" i="139"/>
  <c r="C399" i="139"/>
  <c r="C400" i="139"/>
  <c r="C401" i="139"/>
  <c r="C402" i="139"/>
  <c r="C403" i="139"/>
  <c r="C404" i="139"/>
  <c r="C405" i="139"/>
  <c r="C406" i="139"/>
  <c r="C407" i="139"/>
  <c r="C408" i="139"/>
  <c r="C409" i="139"/>
  <c r="C410" i="139"/>
  <c r="C411" i="139"/>
  <c r="C412" i="139"/>
  <c r="C413" i="139"/>
  <c r="C414" i="139"/>
  <c r="C415" i="139"/>
  <c r="C416" i="139"/>
  <c r="C417" i="139"/>
  <c r="C418" i="139"/>
  <c r="C419" i="139"/>
  <c r="C420" i="139"/>
  <c r="C421" i="139"/>
  <c r="C422" i="139"/>
  <c r="C423" i="139"/>
  <c r="C424" i="139"/>
  <c r="C425" i="139"/>
  <c r="C426" i="139"/>
  <c r="C427" i="139"/>
  <c r="C428" i="139"/>
  <c r="C429" i="139"/>
  <c r="C430" i="139"/>
  <c r="C431" i="139"/>
  <c r="C432" i="139"/>
  <c r="C433" i="139"/>
  <c r="C434" i="139"/>
  <c r="C435" i="139"/>
  <c r="C436" i="139"/>
  <c r="C437" i="139"/>
  <c r="C438" i="139"/>
  <c r="C439" i="139"/>
  <c r="C440" i="139"/>
  <c r="C441" i="139"/>
  <c r="C442" i="139"/>
  <c r="C443" i="139"/>
  <c r="C444" i="139"/>
  <c r="C445" i="139"/>
  <c r="C446" i="139"/>
  <c r="C447" i="139"/>
  <c r="C448" i="139"/>
  <c r="C449" i="139"/>
  <c r="C450" i="139"/>
  <c r="C451" i="139"/>
  <c r="C452" i="139"/>
  <c r="C453" i="139"/>
  <c r="C454" i="139"/>
  <c r="C455" i="139"/>
  <c r="C456" i="139"/>
  <c r="C457" i="139"/>
  <c r="C458" i="139"/>
  <c r="C459" i="139"/>
  <c r="C460" i="139"/>
  <c r="C461" i="139"/>
  <c r="C462" i="139"/>
  <c r="C463" i="139"/>
  <c r="C464" i="139"/>
  <c r="C465" i="139"/>
  <c r="C466" i="139"/>
  <c r="C467" i="139"/>
  <c r="C468" i="139"/>
  <c r="C469" i="139"/>
  <c r="C470" i="139"/>
  <c r="C471" i="139"/>
  <c r="C472" i="139"/>
  <c r="C473" i="139"/>
  <c r="C474" i="139"/>
  <c r="C475" i="139"/>
  <c r="C476" i="139"/>
  <c r="C477" i="139"/>
  <c r="C478" i="139"/>
  <c r="C479" i="139"/>
  <c r="C480" i="139"/>
  <c r="C481" i="139"/>
  <c r="C482" i="139"/>
  <c r="C483" i="139"/>
  <c r="C484" i="139"/>
  <c r="C485" i="139"/>
  <c r="C486" i="139"/>
  <c r="C487" i="139"/>
  <c r="C488" i="139"/>
  <c r="C489" i="139"/>
  <c r="C490" i="139"/>
  <c r="C491" i="139"/>
  <c r="C492" i="139"/>
  <c r="C493" i="139"/>
  <c r="C494" i="139"/>
  <c r="C495" i="139"/>
  <c r="C496" i="139"/>
  <c r="C497" i="139"/>
  <c r="C498" i="139"/>
  <c r="C499" i="139"/>
  <c r="C500" i="139"/>
  <c r="C501" i="139"/>
  <c r="C502" i="139"/>
  <c r="C503" i="139"/>
  <c r="C504" i="139"/>
  <c r="C505" i="139"/>
  <c r="C506" i="139"/>
  <c r="C507" i="139"/>
  <c r="C508" i="139"/>
  <c r="C509" i="139"/>
  <c r="C510" i="139"/>
  <c r="C511" i="139"/>
  <c r="C512" i="139"/>
  <c r="C513" i="139"/>
  <c r="C514" i="139"/>
  <c r="C515" i="139"/>
  <c r="C516" i="139"/>
  <c r="C517" i="139"/>
  <c r="C518" i="139"/>
  <c r="C519" i="139"/>
  <c r="C520" i="139"/>
  <c r="C521" i="139"/>
  <c r="C522" i="139"/>
  <c r="C523" i="139"/>
  <c r="C524" i="139"/>
  <c r="C525" i="139"/>
  <c r="C526" i="139"/>
  <c r="C527" i="139"/>
  <c r="C528" i="139"/>
  <c r="C529" i="139"/>
  <c r="C530" i="139"/>
  <c r="C531" i="139"/>
  <c r="C532" i="139"/>
  <c r="C533" i="139"/>
  <c r="C534" i="139"/>
  <c r="C535" i="139"/>
  <c r="C536" i="139"/>
  <c r="C537" i="139"/>
  <c r="C538" i="139"/>
  <c r="C539" i="139"/>
  <c r="C540" i="139"/>
  <c r="C541" i="139"/>
  <c r="C542" i="139"/>
  <c r="C543" i="139"/>
  <c r="C544" i="139"/>
  <c r="C545" i="139"/>
  <c r="C546" i="139"/>
  <c r="C547" i="139"/>
  <c r="C548" i="139"/>
  <c r="C549" i="139"/>
  <c r="C550" i="139"/>
  <c r="C551" i="139"/>
  <c r="C552" i="139"/>
  <c r="C553" i="139"/>
  <c r="C554" i="139"/>
  <c r="C555" i="139"/>
  <c r="C556" i="139"/>
  <c r="C557" i="139"/>
  <c r="C558" i="139"/>
  <c r="C559" i="139"/>
  <c r="C560" i="139"/>
  <c r="C561" i="139"/>
  <c r="C562" i="139"/>
  <c r="C563" i="139"/>
  <c r="C564" i="139"/>
  <c r="C565" i="139"/>
  <c r="C566" i="139"/>
  <c r="C567" i="139"/>
  <c r="C568" i="139"/>
  <c r="C569" i="139"/>
  <c r="C570" i="139"/>
  <c r="C571" i="139"/>
  <c r="C572" i="139"/>
  <c r="C573" i="139"/>
  <c r="C574" i="139"/>
  <c r="C575" i="139"/>
  <c r="C576" i="139"/>
  <c r="C577" i="139"/>
  <c r="C578" i="139"/>
  <c r="C579" i="139"/>
  <c r="C580" i="139"/>
  <c r="C581" i="139"/>
  <c r="C582" i="139"/>
  <c r="C583" i="139"/>
  <c r="C584" i="139"/>
  <c r="C585" i="139"/>
  <c r="C586" i="139"/>
  <c r="C587" i="139"/>
  <c r="C588" i="139"/>
  <c r="C589" i="139"/>
  <c r="C590" i="139"/>
  <c r="C591" i="139"/>
  <c r="C592" i="139"/>
  <c r="C593" i="139"/>
  <c r="C594" i="139"/>
  <c r="C595" i="139"/>
  <c r="C596" i="139"/>
  <c r="C597" i="139"/>
  <c r="C598" i="139"/>
  <c r="C599" i="139"/>
  <c r="C600" i="139"/>
  <c r="C601" i="139"/>
  <c r="C602" i="139"/>
  <c r="C603" i="139"/>
  <c r="C604" i="139"/>
  <c r="C605" i="139"/>
  <c r="C606" i="139"/>
  <c r="C607" i="139"/>
  <c r="C608" i="139"/>
  <c r="C609" i="139"/>
  <c r="C610" i="139"/>
  <c r="C611" i="139"/>
  <c r="C612" i="139"/>
  <c r="C613" i="139"/>
  <c r="C614" i="139"/>
  <c r="C615" i="139"/>
  <c r="C616" i="139"/>
  <c r="C617" i="139"/>
  <c r="C618" i="139"/>
  <c r="C619" i="139"/>
  <c r="C620" i="139"/>
  <c r="C621" i="139"/>
  <c r="C622" i="139"/>
  <c r="C623" i="139"/>
  <c r="C624" i="139"/>
  <c r="C625" i="139"/>
  <c r="C626" i="139"/>
  <c r="C627" i="139"/>
  <c r="C628" i="139"/>
  <c r="C629" i="139"/>
  <c r="C630" i="139"/>
  <c r="C631" i="139"/>
  <c r="C632" i="139"/>
  <c r="C633" i="139"/>
  <c r="C634" i="139"/>
  <c r="C635" i="139"/>
  <c r="C636" i="139"/>
  <c r="C637" i="139"/>
  <c r="C638" i="139"/>
  <c r="C639" i="139"/>
  <c r="C640" i="139"/>
  <c r="C641" i="139"/>
  <c r="C642" i="139"/>
  <c r="C643" i="139"/>
  <c r="C644" i="139"/>
  <c r="C645" i="139"/>
  <c r="C646" i="139"/>
  <c r="C647" i="139"/>
  <c r="C648" i="139"/>
  <c r="C649" i="139"/>
  <c r="C650" i="139"/>
  <c r="C651" i="139"/>
  <c r="C652" i="139"/>
  <c r="C653" i="139"/>
  <c r="C654" i="139"/>
  <c r="C655" i="139"/>
  <c r="C656" i="139"/>
  <c r="C657" i="139"/>
  <c r="C658" i="139"/>
  <c r="C659" i="139"/>
  <c r="C660" i="139"/>
  <c r="C661" i="139"/>
  <c r="C662" i="139"/>
  <c r="C663" i="139"/>
  <c r="C664" i="139"/>
  <c r="C665" i="139"/>
  <c r="C666" i="139"/>
  <c r="C667" i="139"/>
  <c r="C668" i="139"/>
  <c r="C669" i="139"/>
  <c r="C670" i="139"/>
  <c r="C671" i="139"/>
  <c r="C672" i="139"/>
  <c r="C673" i="139"/>
  <c r="C674" i="139"/>
  <c r="C675" i="139"/>
  <c r="C676" i="139"/>
  <c r="C677" i="139"/>
  <c r="C678" i="139"/>
  <c r="C679" i="139"/>
  <c r="C680" i="139"/>
  <c r="C681" i="139"/>
  <c r="C682" i="139"/>
  <c r="C683" i="139"/>
  <c r="C684" i="139"/>
  <c r="C685" i="139"/>
  <c r="C686" i="139"/>
  <c r="C687" i="139"/>
  <c r="C688" i="139"/>
  <c r="C689" i="139"/>
  <c r="C690" i="139"/>
  <c r="C691" i="139"/>
  <c r="C692" i="139"/>
  <c r="C693" i="139"/>
  <c r="C694" i="139"/>
  <c r="C695" i="139"/>
  <c r="C696" i="139"/>
  <c r="C697" i="139"/>
  <c r="C698" i="139"/>
  <c r="C699" i="139"/>
  <c r="C700" i="139"/>
  <c r="C701" i="139"/>
  <c r="C702" i="139"/>
  <c r="C703" i="139"/>
  <c r="C704" i="139"/>
  <c r="C705" i="139"/>
  <c r="C706" i="139"/>
  <c r="C707" i="139"/>
  <c r="C708" i="139"/>
  <c r="C709" i="139"/>
  <c r="C710" i="139"/>
  <c r="C711" i="139"/>
  <c r="C712" i="139"/>
  <c r="C713" i="139"/>
  <c r="C714" i="139"/>
  <c r="C715" i="139"/>
  <c r="C716" i="139"/>
  <c r="C717" i="139"/>
  <c r="C718" i="139"/>
  <c r="C719" i="139"/>
  <c r="C720" i="139"/>
  <c r="C721" i="139"/>
  <c r="C722" i="139"/>
  <c r="C723" i="139"/>
  <c r="C724" i="139"/>
  <c r="C725" i="139"/>
  <c r="C726" i="139"/>
  <c r="C727" i="139"/>
  <c r="C728" i="139"/>
  <c r="C729" i="139"/>
  <c r="C730" i="139"/>
  <c r="C731" i="139"/>
  <c r="C732" i="139"/>
  <c r="C733" i="139"/>
  <c r="C734" i="139"/>
  <c r="C735" i="139"/>
  <c r="C736" i="139"/>
  <c r="C737" i="139"/>
  <c r="C738" i="139"/>
  <c r="C739" i="139"/>
  <c r="C740" i="139"/>
  <c r="C741" i="139"/>
  <c r="C742" i="139"/>
  <c r="C743" i="139"/>
  <c r="C744" i="139"/>
  <c r="C745" i="139"/>
  <c r="C746" i="139"/>
  <c r="C747" i="139"/>
  <c r="C748" i="139"/>
  <c r="C749" i="139"/>
  <c r="C750" i="139"/>
  <c r="C751" i="139"/>
  <c r="C752" i="139"/>
  <c r="C753" i="139"/>
  <c r="C754" i="139"/>
  <c r="C755" i="139"/>
  <c r="C756" i="139"/>
  <c r="C757" i="139"/>
  <c r="C758" i="139"/>
  <c r="C759" i="139"/>
  <c r="C760" i="139"/>
  <c r="C761" i="139"/>
  <c r="C762" i="139"/>
  <c r="C763" i="139"/>
  <c r="C764" i="139"/>
  <c r="C765" i="139"/>
  <c r="C766" i="139"/>
  <c r="C767" i="139"/>
  <c r="C768" i="139"/>
  <c r="C769" i="139"/>
  <c r="C770" i="139"/>
  <c r="C771" i="139"/>
  <c r="C772" i="139"/>
  <c r="C773" i="139"/>
  <c r="C774" i="139"/>
  <c r="C775" i="139"/>
  <c r="C776" i="139"/>
  <c r="C777" i="139"/>
  <c r="C778" i="139"/>
  <c r="C779" i="139"/>
  <c r="C780" i="139"/>
  <c r="C781" i="139"/>
  <c r="C782" i="139"/>
  <c r="C783" i="139"/>
  <c r="C784" i="139"/>
  <c r="C785" i="139"/>
  <c r="C786" i="139"/>
  <c r="C787" i="139"/>
  <c r="C788" i="139"/>
  <c r="C789" i="139"/>
  <c r="C790" i="139"/>
  <c r="C791" i="139"/>
  <c r="C792" i="139"/>
  <c r="C793" i="139"/>
  <c r="C794" i="139"/>
  <c r="C795" i="139"/>
  <c r="C796" i="139"/>
  <c r="C797" i="139"/>
  <c r="C798" i="139"/>
  <c r="C799" i="139"/>
  <c r="C800" i="139"/>
  <c r="C801" i="139"/>
  <c r="C802" i="139"/>
  <c r="C803" i="139"/>
  <c r="C804" i="139"/>
  <c r="C805" i="139"/>
  <c r="C806" i="139"/>
  <c r="C807" i="139"/>
  <c r="C808" i="139"/>
  <c r="C809" i="139"/>
  <c r="C810" i="139"/>
  <c r="C811" i="139"/>
  <c r="C812" i="139"/>
  <c r="C813" i="139"/>
  <c r="C814" i="139"/>
  <c r="C815" i="139"/>
  <c r="C816" i="139"/>
  <c r="C817" i="139"/>
  <c r="C818" i="139"/>
  <c r="C819" i="139"/>
  <c r="C820" i="139"/>
  <c r="C821" i="139"/>
  <c r="C822" i="139"/>
  <c r="C823" i="139"/>
  <c r="C824" i="139"/>
  <c r="C825" i="139"/>
  <c r="C826" i="139"/>
  <c r="C827" i="139"/>
  <c r="C828" i="139"/>
  <c r="C829" i="139"/>
  <c r="C830" i="139"/>
  <c r="C831" i="139"/>
  <c r="C832" i="139"/>
  <c r="C833" i="139"/>
  <c r="C834" i="139"/>
  <c r="C835" i="139"/>
  <c r="C836" i="139"/>
  <c r="C837" i="139"/>
  <c r="C838" i="139"/>
  <c r="C839" i="139"/>
  <c r="C840" i="139"/>
  <c r="C841" i="139"/>
  <c r="C842" i="139"/>
  <c r="C843" i="139"/>
  <c r="C844" i="139"/>
  <c r="C845" i="139"/>
  <c r="C846" i="139"/>
  <c r="C847" i="139"/>
  <c r="C848" i="139"/>
  <c r="C849" i="139"/>
  <c r="C850" i="139"/>
  <c r="C851" i="139"/>
  <c r="C852" i="139"/>
  <c r="C853" i="139"/>
  <c r="C854" i="139"/>
  <c r="C855" i="139"/>
  <c r="C856" i="139"/>
  <c r="C857" i="139"/>
  <c r="C858" i="139"/>
  <c r="C859" i="139"/>
  <c r="C860" i="139"/>
  <c r="C861" i="139"/>
  <c r="C862" i="139"/>
  <c r="C863" i="139"/>
  <c r="C864" i="139"/>
  <c r="C865" i="139"/>
  <c r="C866" i="139"/>
  <c r="C867" i="139"/>
  <c r="C868" i="139"/>
  <c r="C869" i="139"/>
  <c r="C870" i="139"/>
  <c r="C871" i="139"/>
  <c r="C872" i="139"/>
  <c r="C873" i="139"/>
  <c r="C874" i="139"/>
  <c r="C875" i="139"/>
  <c r="C876" i="139"/>
  <c r="C877" i="139"/>
  <c r="C878" i="139"/>
  <c r="C879" i="139"/>
  <c r="C880" i="139"/>
  <c r="C881" i="139"/>
  <c r="C882" i="139"/>
  <c r="C883" i="139"/>
  <c r="C884" i="139"/>
  <c r="C885" i="139"/>
  <c r="C886" i="139"/>
  <c r="C887" i="139"/>
  <c r="C888" i="139"/>
  <c r="C889" i="139"/>
  <c r="C890" i="139"/>
  <c r="C891" i="139"/>
  <c r="C892" i="139"/>
  <c r="C893" i="139"/>
  <c r="C894" i="139"/>
  <c r="C895" i="139"/>
  <c r="C896" i="139"/>
  <c r="C897" i="139"/>
  <c r="C898" i="139"/>
  <c r="C899" i="139"/>
  <c r="C900" i="139"/>
  <c r="C901" i="139"/>
  <c r="C902" i="139"/>
  <c r="C903" i="139"/>
  <c r="C904" i="139"/>
  <c r="C905" i="139"/>
  <c r="C906" i="139"/>
  <c r="C907" i="139"/>
  <c r="C908" i="139"/>
  <c r="C909" i="139"/>
  <c r="C910" i="139"/>
  <c r="C911" i="139"/>
  <c r="C912" i="139"/>
  <c r="C913" i="139"/>
  <c r="C914" i="139"/>
  <c r="C915" i="139"/>
  <c r="C916" i="139"/>
  <c r="C917" i="139"/>
  <c r="C918" i="139"/>
  <c r="C919" i="139"/>
  <c r="C920" i="139"/>
  <c r="C921" i="139"/>
  <c r="C922" i="139"/>
  <c r="C923" i="139"/>
  <c r="C924" i="139"/>
  <c r="C925" i="139"/>
  <c r="C926" i="139"/>
  <c r="C927" i="139"/>
  <c r="C928" i="139"/>
  <c r="C929" i="139"/>
  <c r="C930" i="139"/>
  <c r="C931" i="139"/>
  <c r="C932" i="139"/>
  <c r="C933" i="139"/>
  <c r="C934" i="139"/>
  <c r="C935" i="139"/>
  <c r="C936" i="139"/>
  <c r="C937" i="139"/>
  <c r="C938" i="139"/>
  <c r="C939" i="139"/>
  <c r="C940" i="139"/>
  <c r="C941" i="139"/>
  <c r="C942" i="139"/>
  <c r="C943" i="139"/>
  <c r="C944" i="139"/>
  <c r="C945" i="139"/>
  <c r="C946" i="139"/>
  <c r="C947" i="139"/>
  <c r="C948" i="139"/>
  <c r="C949" i="139"/>
  <c r="C950" i="139"/>
  <c r="C951" i="139"/>
  <c r="C952" i="139"/>
  <c r="C953" i="139"/>
  <c r="C954" i="139"/>
  <c r="C955" i="139"/>
  <c r="C956" i="139"/>
  <c r="C957" i="139"/>
  <c r="C958" i="139"/>
  <c r="C959" i="139"/>
  <c r="C960" i="139"/>
  <c r="C961" i="139"/>
  <c r="C962" i="139"/>
  <c r="C963" i="139"/>
  <c r="C964" i="139"/>
  <c r="C965" i="139"/>
  <c r="C966" i="139"/>
  <c r="C967" i="139"/>
  <c r="C968" i="139"/>
  <c r="C969" i="139"/>
  <c r="C970" i="139"/>
  <c r="C971" i="139"/>
  <c r="C972" i="139"/>
  <c r="C973" i="139"/>
  <c r="C974" i="139"/>
  <c r="C975" i="139"/>
  <c r="C976" i="139"/>
  <c r="C977" i="139"/>
  <c r="C978" i="139"/>
  <c r="C979" i="139"/>
  <c r="C980" i="139"/>
  <c r="C981" i="139"/>
  <c r="C982" i="139"/>
  <c r="C983" i="139"/>
  <c r="C984" i="139"/>
  <c r="C985" i="139"/>
  <c r="C986" i="139"/>
  <c r="C987" i="139"/>
  <c r="C988" i="139"/>
  <c r="C989" i="139"/>
  <c r="C990" i="139"/>
  <c r="C991" i="139"/>
  <c r="C992" i="139"/>
  <c r="C993" i="139"/>
  <c r="C994" i="139"/>
  <c r="C995" i="139"/>
  <c r="C996" i="139"/>
  <c r="C997" i="139"/>
  <c r="C998" i="139"/>
  <c r="C999" i="139"/>
  <c r="C1000" i="139"/>
  <c r="C1001" i="139"/>
  <c r="C1002" i="139"/>
  <c r="C2" i="139"/>
  <c r="R4" i="138"/>
  <c r="R5" i="138"/>
  <c r="R6" i="138"/>
  <c r="R7" i="138"/>
  <c r="R8" i="138"/>
  <c r="R9" i="138"/>
  <c r="R10" i="138"/>
  <c r="R11" i="138"/>
  <c r="R12" i="138"/>
  <c r="R13" i="138"/>
  <c r="R14" i="138"/>
  <c r="R15" i="138"/>
  <c r="R3" i="138"/>
  <c r="H3" i="139"/>
  <c r="H4" i="139"/>
  <c r="H5" i="139"/>
  <c r="H6" i="139"/>
  <c r="H7" i="139"/>
  <c r="H8" i="139"/>
  <c r="H9" i="139"/>
  <c r="H10" i="139"/>
  <c r="H11" i="139"/>
  <c r="H12" i="139"/>
  <c r="H13" i="139"/>
  <c r="H14" i="139"/>
  <c r="H15" i="139"/>
  <c r="H16" i="139"/>
  <c r="H17" i="139"/>
  <c r="H18" i="139"/>
  <c r="H19" i="139"/>
  <c r="H20" i="139"/>
  <c r="H21" i="139"/>
  <c r="H22" i="139"/>
  <c r="H23" i="139"/>
  <c r="H24" i="139"/>
  <c r="H25" i="139"/>
  <c r="H26" i="139"/>
  <c r="H27" i="139"/>
  <c r="H28" i="139"/>
  <c r="H29" i="139"/>
  <c r="H30" i="139"/>
  <c r="H31" i="139"/>
  <c r="H32" i="139"/>
  <c r="H33" i="139"/>
  <c r="H34" i="139"/>
  <c r="H35" i="139"/>
  <c r="H36" i="139"/>
  <c r="H37" i="139"/>
  <c r="H38" i="139"/>
  <c r="H39" i="139"/>
  <c r="H40" i="139"/>
  <c r="H41" i="139"/>
  <c r="H42" i="139"/>
  <c r="H43" i="139"/>
  <c r="H44" i="139"/>
  <c r="H45" i="139"/>
  <c r="H46" i="139"/>
  <c r="H47" i="139"/>
  <c r="H48" i="139"/>
  <c r="H49" i="139"/>
  <c r="H50" i="139"/>
  <c r="H51" i="139"/>
  <c r="H52" i="139"/>
  <c r="H53" i="139"/>
  <c r="H54" i="139"/>
  <c r="H55" i="139"/>
  <c r="H56" i="139"/>
  <c r="H57" i="139"/>
  <c r="H58" i="139"/>
  <c r="H59" i="139"/>
  <c r="H60" i="139"/>
  <c r="H61" i="139"/>
  <c r="H62" i="139"/>
  <c r="H63" i="139"/>
  <c r="H64" i="139"/>
  <c r="H65" i="139"/>
  <c r="H66" i="139"/>
  <c r="H67" i="139"/>
  <c r="H68" i="139"/>
  <c r="H69" i="139"/>
  <c r="H70" i="139"/>
  <c r="H71" i="139"/>
  <c r="H72" i="139"/>
  <c r="H73" i="139"/>
  <c r="H74" i="139"/>
  <c r="H75" i="139"/>
  <c r="H76" i="139"/>
  <c r="H77" i="139"/>
  <c r="H78" i="139"/>
  <c r="H79" i="139"/>
  <c r="H80" i="139"/>
  <c r="H81" i="139"/>
  <c r="H82" i="139"/>
  <c r="H83" i="139"/>
  <c r="H84" i="139"/>
  <c r="H85" i="139"/>
  <c r="H86" i="139"/>
  <c r="H87" i="139"/>
  <c r="H88" i="139"/>
  <c r="H89" i="139"/>
  <c r="H90" i="139"/>
  <c r="H91" i="139"/>
  <c r="H92" i="139"/>
  <c r="H93" i="139"/>
  <c r="H94" i="139"/>
  <c r="H95" i="139"/>
  <c r="H96" i="139"/>
  <c r="H97" i="139"/>
  <c r="H98" i="139"/>
  <c r="H99" i="139"/>
  <c r="H100" i="139"/>
  <c r="H101" i="139"/>
  <c r="H102" i="139"/>
  <c r="H103" i="139"/>
  <c r="H104" i="139"/>
  <c r="H105" i="139"/>
  <c r="H106" i="139"/>
  <c r="H107" i="139"/>
  <c r="H108" i="139"/>
  <c r="H109" i="139"/>
  <c r="H110" i="139"/>
  <c r="H111" i="139"/>
  <c r="H112" i="139"/>
  <c r="H113" i="139"/>
  <c r="H114" i="139"/>
  <c r="H115" i="139"/>
  <c r="H116" i="139"/>
  <c r="H117" i="139"/>
  <c r="H118" i="139"/>
  <c r="H119" i="139"/>
  <c r="H120" i="139"/>
  <c r="H121" i="139"/>
  <c r="H122" i="139"/>
  <c r="H123" i="139"/>
  <c r="H124" i="139"/>
  <c r="H125" i="139"/>
  <c r="H126" i="139"/>
  <c r="H127" i="139"/>
  <c r="H128" i="139"/>
  <c r="H129" i="139"/>
  <c r="H130" i="139"/>
  <c r="H131" i="139"/>
  <c r="H132" i="139"/>
  <c r="H133" i="139"/>
  <c r="H134" i="139"/>
  <c r="H135" i="139"/>
  <c r="H136" i="139"/>
  <c r="H137" i="139"/>
  <c r="H138" i="139"/>
  <c r="H139" i="139"/>
  <c r="H140" i="139"/>
  <c r="H141" i="139"/>
  <c r="H142" i="139"/>
  <c r="H143" i="139"/>
  <c r="H144" i="139"/>
  <c r="H145" i="139"/>
  <c r="H146" i="139"/>
  <c r="H147" i="139"/>
  <c r="H148" i="139"/>
  <c r="H149" i="139"/>
  <c r="H150" i="139"/>
  <c r="H151" i="139"/>
  <c r="H152" i="139"/>
  <c r="H153" i="139"/>
  <c r="H154" i="139"/>
  <c r="H155" i="139"/>
  <c r="H156" i="139"/>
  <c r="H157" i="139"/>
  <c r="H158" i="139"/>
  <c r="H159" i="139"/>
  <c r="H160" i="139"/>
  <c r="H161" i="139"/>
  <c r="H162" i="139"/>
  <c r="H163" i="139"/>
  <c r="H164" i="139"/>
  <c r="H165" i="139"/>
  <c r="H166" i="139"/>
  <c r="H167" i="139"/>
  <c r="H168" i="139"/>
  <c r="H169" i="139"/>
  <c r="H170" i="139"/>
  <c r="H171" i="139"/>
  <c r="H172" i="139"/>
  <c r="H173" i="139"/>
  <c r="H174" i="139"/>
  <c r="H175" i="139"/>
  <c r="H176" i="139"/>
  <c r="H177" i="139"/>
  <c r="H178" i="139"/>
  <c r="H179" i="139"/>
  <c r="H180" i="139"/>
  <c r="H181" i="139"/>
  <c r="H182" i="139"/>
  <c r="H183" i="139"/>
  <c r="H184" i="139"/>
  <c r="H185" i="139"/>
  <c r="H186" i="139"/>
  <c r="H187" i="139"/>
  <c r="H188" i="139"/>
  <c r="H189" i="139"/>
  <c r="H190" i="139"/>
  <c r="H191" i="139"/>
  <c r="H192" i="139"/>
  <c r="H193" i="139"/>
  <c r="H194" i="139"/>
  <c r="H195" i="139"/>
  <c r="H196" i="139"/>
  <c r="H197" i="139"/>
  <c r="H198" i="139"/>
  <c r="H199" i="139"/>
  <c r="H200" i="139"/>
  <c r="H201" i="139"/>
  <c r="H202" i="139"/>
  <c r="H203" i="139"/>
  <c r="H204" i="139"/>
  <c r="H205" i="139"/>
  <c r="H206" i="139"/>
  <c r="H207" i="139"/>
  <c r="H208" i="139"/>
  <c r="H209" i="139"/>
  <c r="H210" i="139"/>
  <c r="H211" i="139"/>
  <c r="H212" i="139"/>
  <c r="H213" i="139"/>
  <c r="H214" i="139"/>
  <c r="H215" i="139"/>
  <c r="H216" i="139"/>
  <c r="H217" i="139"/>
  <c r="H218" i="139"/>
  <c r="H219" i="139"/>
  <c r="H220" i="139"/>
  <c r="H221" i="139"/>
  <c r="H222" i="139"/>
  <c r="H223" i="139"/>
  <c r="H224" i="139"/>
  <c r="H225" i="139"/>
  <c r="H226" i="139"/>
  <c r="H227" i="139"/>
  <c r="H228" i="139"/>
  <c r="H229" i="139"/>
  <c r="H230" i="139"/>
  <c r="H231" i="139"/>
  <c r="H232" i="139"/>
  <c r="H233" i="139"/>
  <c r="H234" i="139"/>
  <c r="H235" i="139"/>
  <c r="H236" i="139"/>
  <c r="H237" i="139"/>
  <c r="H238" i="139"/>
  <c r="H239" i="139"/>
  <c r="H240" i="139"/>
  <c r="H241" i="139"/>
  <c r="H242" i="139"/>
  <c r="H243" i="139"/>
  <c r="H244" i="139"/>
  <c r="H245" i="139"/>
  <c r="H246" i="139"/>
  <c r="H247" i="139"/>
  <c r="H248" i="139"/>
  <c r="H249" i="139"/>
  <c r="H250" i="139"/>
  <c r="H251" i="139"/>
  <c r="H252" i="139"/>
  <c r="H253" i="139"/>
  <c r="H254" i="139"/>
  <c r="H255" i="139"/>
  <c r="H256" i="139"/>
  <c r="H257" i="139"/>
  <c r="H258" i="139"/>
  <c r="H259" i="139"/>
  <c r="H260" i="139"/>
  <c r="H261" i="139"/>
  <c r="H262" i="139"/>
  <c r="H263" i="139"/>
  <c r="H264" i="139"/>
  <c r="H265" i="139"/>
  <c r="H266" i="139"/>
  <c r="H267" i="139"/>
  <c r="H268" i="139"/>
  <c r="H269" i="139"/>
  <c r="H270" i="139"/>
  <c r="H271" i="139"/>
  <c r="H272" i="139"/>
  <c r="H273" i="139"/>
  <c r="H274" i="139"/>
  <c r="H275" i="139"/>
  <c r="H276" i="139"/>
  <c r="H277" i="139"/>
  <c r="H278" i="139"/>
  <c r="H279" i="139"/>
  <c r="H280" i="139"/>
  <c r="H281" i="139"/>
  <c r="H282" i="139"/>
  <c r="H283" i="139"/>
  <c r="H284" i="139"/>
  <c r="H285" i="139"/>
  <c r="H286" i="139"/>
  <c r="H287" i="139"/>
  <c r="H288" i="139"/>
  <c r="H289" i="139"/>
  <c r="H290" i="139"/>
  <c r="H291" i="139"/>
  <c r="H292" i="139"/>
  <c r="H293" i="139"/>
  <c r="H294" i="139"/>
  <c r="H295" i="139"/>
  <c r="H296" i="139"/>
  <c r="H297" i="139"/>
  <c r="H298" i="139"/>
  <c r="H299" i="139"/>
  <c r="H300" i="139"/>
  <c r="H301" i="139"/>
  <c r="H302" i="139"/>
  <c r="H303" i="139"/>
  <c r="H304" i="139"/>
  <c r="H305" i="139"/>
  <c r="H306" i="139"/>
  <c r="H307" i="139"/>
  <c r="H308" i="139"/>
  <c r="H309" i="139"/>
  <c r="H310" i="139"/>
  <c r="H311" i="139"/>
  <c r="H312" i="139"/>
  <c r="H313" i="139"/>
  <c r="H314" i="139"/>
  <c r="H315" i="139"/>
  <c r="H316" i="139"/>
  <c r="H317" i="139"/>
  <c r="H318" i="139"/>
  <c r="H319" i="139"/>
  <c r="H320" i="139"/>
  <c r="H321" i="139"/>
  <c r="H322" i="139"/>
  <c r="H323" i="139"/>
  <c r="H324" i="139"/>
  <c r="H325" i="139"/>
  <c r="H326" i="139"/>
  <c r="H327" i="139"/>
  <c r="H328" i="139"/>
  <c r="H329" i="139"/>
  <c r="H330" i="139"/>
  <c r="H331" i="139"/>
  <c r="H332" i="139"/>
  <c r="H333" i="139"/>
  <c r="H334" i="139"/>
  <c r="H335" i="139"/>
  <c r="H336" i="139"/>
  <c r="H337" i="139"/>
  <c r="H338" i="139"/>
  <c r="H339" i="139"/>
  <c r="H340" i="139"/>
  <c r="H341" i="139"/>
  <c r="H342" i="139"/>
  <c r="H343" i="139"/>
  <c r="H344" i="139"/>
  <c r="H345" i="139"/>
  <c r="H346" i="139"/>
  <c r="H347" i="139"/>
  <c r="H348" i="139"/>
  <c r="H349" i="139"/>
  <c r="H350" i="139"/>
  <c r="H351" i="139"/>
  <c r="H352" i="139"/>
  <c r="H353" i="139"/>
  <c r="H354" i="139"/>
  <c r="H355" i="139"/>
  <c r="H356" i="139"/>
  <c r="H357" i="139"/>
  <c r="H358" i="139"/>
  <c r="H359" i="139"/>
  <c r="H360" i="139"/>
  <c r="H361" i="139"/>
  <c r="H362" i="139"/>
  <c r="H363" i="139"/>
  <c r="H364" i="139"/>
  <c r="H365" i="139"/>
  <c r="H366" i="139"/>
  <c r="H367" i="139"/>
  <c r="H368" i="139"/>
  <c r="H369" i="139"/>
  <c r="H370" i="139"/>
  <c r="H371" i="139"/>
  <c r="H372" i="139"/>
  <c r="H373" i="139"/>
  <c r="H374" i="139"/>
  <c r="H375" i="139"/>
  <c r="H376" i="139"/>
  <c r="H377" i="139"/>
  <c r="H378" i="139"/>
  <c r="H379" i="139"/>
  <c r="H380" i="139"/>
  <c r="H381" i="139"/>
  <c r="H382" i="139"/>
  <c r="H383" i="139"/>
  <c r="H384" i="139"/>
  <c r="H385" i="139"/>
  <c r="H386" i="139"/>
  <c r="H387" i="139"/>
  <c r="H388" i="139"/>
  <c r="H389" i="139"/>
  <c r="H390" i="139"/>
  <c r="H391" i="139"/>
  <c r="H392" i="139"/>
  <c r="H393" i="139"/>
  <c r="H394" i="139"/>
  <c r="H395" i="139"/>
  <c r="H396" i="139"/>
  <c r="H397" i="139"/>
  <c r="H398" i="139"/>
  <c r="H399" i="139"/>
  <c r="H400" i="139"/>
  <c r="H401" i="139"/>
  <c r="H402" i="139"/>
  <c r="H403" i="139"/>
  <c r="H404" i="139"/>
  <c r="H405" i="139"/>
  <c r="H406" i="139"/>
  <c r="H407" i="139"/>
  <c r="H408" i="139"/>
  <c r="H409" i="139"/>
  <c r="H410" i="139"/>
  <c r="H411" i="139"/>
  <c r="H412" i="139"/>
  <c r="H413" i="139"/>
  <c r="H414" i="139"/>
  <c r="H415" i="139"/>
  <c r="H416" i="139"/>
  <c r="H417" i="139"/>
  <c r="H418" i="139"/>
  <c r="H419" i="139"/>
  <c r="H420" i="139"/>
  <c r="H421" i="139"/>
  <c r="H422" i="139"/>
  <c r="H423" i="139"/>
  <c r="H424" i="139"/>
  <c r="H425" i="139"/>
  <c r="H426" i="139"/>
  <c r="H427" i="139"/>
  <c r="H428" i="139"/>
  <c r="H429" i="139"/>
  <c r="H430" i="139"/>
  <c r="H431" i="139"/>
  <c r="H432" i="139"/>
  <c r="H433" i="139"/>
  <c r="H434" i="139"/>
  <c r="H435" i="139"/>
  <c r="H436" i="139"/>
  <c r="H437" i="139"/>
  <c r="H438" i="139"/>
  <c r="H439" i="139"/>
  <c r="H440" i="139"/>
  <c r="H441" i="139"/>
  <c r="H442" i="139"/>
  <c r="H443" i="139"/>
  <c r="H444" i="139"/>
  <c r="H445" i="139"/>
  <c r="H446" i="139"/>
  <c r="H447" i="139"/>
  <c r="H448" i="139"/>
  <c r="H449" i="139"/>
  <c r="H450" i="139"/>
  <c r="H451" i="139"/>
  <c r="H452" i="139"/>
  <c r="H453" i="139"/>
  <c r="H454" i="139"/>
  <c r="H455" i="139"/>
  <c r="H456" i="139"/>
  <c r="H457" i="139"/>
  <c r="H458" i="139"/>
  <c r="H459" i="139"/>
  <c r="H460" i="139"/>
  <c r="H461" i="139"/>
  <c r="H462" i="139"/>
  <c r="H463" i="139"/>
  <c r="H464" i="139"/>
  <c r="H465" i="139"/>
  <c r="H466" i="139"/>
  <c r="H467" i="139"/>
  <c r="H468" i="139"/>
  <c r="H469" i="139"/>
  <c r="H470" i="139"/>
  <c r="H471" i="139"/>
  <c r="H472" i="139"/>
  <c r="H473" i="139"/>
  <c r="H474" i="139"/>
  <c r="H475" i="139"/>
  <c r="H476" i="139"/>
  <c r="H477" i="139"/>
  <c r="H478" i="139"/>
  <c r="H479" i="139"/>
  <c r="H480" i="139"/>
  <c r="H481" i="139"/>
  <c r="H482" i="139"/>
  <c r="H483" i="139"/>
  <c r="H484" i="139"/>
  <c r="H485" i="139"/>
  <c r="H486" i="139"/>
  <c r="H487" i="139"/>
  <c r="H488" i="139"/>
  <c r="H489" i="139"/>
  <c r="H490" i="139"/>
  <c r="H491" i="139"/>
  <c r="H492" i="139"/>
  <c r="H493" i="139"/>
  <c r="H494" i="139"/>
  <c r="H495" i="139"/>
  <c r="H496" i="139"/>
  <c r="H497" i="139"/>
  <c r="H498" i="139"/>
  <c r="H499" i="139"/>
  <c r="H500" i="139"/>
  <c r="H501" i="139"/>
  <c r="H502" i="139"/>
  <c r="H503" i="139"/>
  <c r="H504" i="139"/>
  <c r="H505" i="139"/>
  <c r="H506" i="139"/>
  <c r="H507" i="139"/>
  <c r="H508" i="139"/>
  <c r="H509" i="139"/>
  <c r="H510" i="139"/>
  <c r="H511" i="139"/>
  <c r="H512" i="139"/>
  <c r="H513" i="139"/>
  <c r="H514" i="139"/>
  <c r="H515" i="139"/>
  <c r="H516" i="139"/>
  <c r="H517" i="139"/>
  <c r="H518" i="139"/>
  <c r="H519" i="139"/>
  <c r="H520" i="139"/>
  <c r="H521" i="139"/>
  <c r="H522" i="139"/>
  <c r="H523" i="139"/>
  <c r="H524" i="139"/>
  <c r="H525" i="139"/>
  <c r="H526" i="139"/>
  <c r="H527" i="139"/>
  <c r="H528" i="139"/>
  <c r="H529" i="139"/>
  <c r="H530" i="139"/>
  <c r="H531" i="139"/>
  <c r="H532" i="139"/>
  <c r="H533" i="139"/>
  <c r="H534" i="139"/>
  <c r="H535" i="139"/>
  <c r="H536" i="139"/>
  <c r="H537" i="139"/>
  <c r="H538" i="139"/>
  <c r="H539" i="139"/>
  <c r="H540" i="139"/>
  <c r="H541" i="139"/>
  <c r="H542" i="139"/>
  <c r="H543" i="139"/>
  <c r="H544" i="139"/>
  <c r="H545" i="139"/>
  <c r="H546" i="139"/>
  <c r="H547" i="139"/>
  <c r="H548" i="139"/>
  <c r="H549" i="139"/>
  <c r="H550" i="139"/>
  <c r="H551" i="139"/>
  <c r="H552" i="139"/>
  <c r="H553" i="139"/>
  <c r="H554" i="139"/>
  <c r="H555" i="139"/>
  <c r="H556" i="139"/>
  <c r="H557" i="139"/>
  <c r="H558" i="139"/>
  <c r="H559" i="139"/>
  <c r="H560" i="139"/>
  <c r="H561" i="139"/>
  <c r="H562" i="139"/>
  <c r="H563" i="139"/>
  <c r="H564" i="139"/>
  <c r="H565" i="139"/>
  <c r="H566" i="139"/>
  <c r="H567" i="139"/>
  <c r="H568" i="139"/>
  <c r="H569" i="139"/>
  <c r="H570" i="139"/>
  <c r="H571" i="139"/>
  <c r="H572" i="139"/>
  <c r="H573" i="139"/>
  <c r="H574" i="139"/>
  <c r="H575" i="139"/>
  <c r="H576" i="139"/>
  <c r="H577" i="139"/>
  <c r="H578" i="139"/>
  <c r="H579" i="139"/>
  <c r="H580" i="139"/>
  <c r="H581" i="139"/>
  <c r="H582" i="139"/>
  <c r="H583" i="139"/>
  <c r="H584" i="139"/>
  <c r="H585" i="139"/>
  <c r="H586" i="139"/>
  <c r="H587" i="139"/>
  <c r="H588" i="139"/>
  <c r="H589" i="139"/>
  <c r="H590" i="139"/>
  <c r="H591" i="139"/>
  <c r="H592" i="139"/>
  <c r="H593" i="139"/>
  <c r="H594" i="139"/>
  <c r="H595" i="139"/>
  <c r="H596" i="139"/>
  <c r="H597" i="139"/>
  <c r="H598" i="139"/>
  <c r="H599" i="139"/>
  <c r="H600" i="139"/>
  <c r="H601" i="139"/>
  <c r="H602" i="139"/>
  <c r="H603" i="139"/>
  <c r="H604" i="139"/>
  <c r="H605" i="139"/>
  <c r="H606" i="139"/>
  <c r="H607" i="139"/>
  <c r="H608" i="139"/>
  <c r="H609" i="139"/>
  <c r="H610" i="139"/>
  <c r="H611" i="139"/>
  <c r="H612" i="139"/>
  <c r="H613" i="139"/>
  <c r="H614" i="139"/>
  <c r="H615" i="139"/>
  <c r="H616" i="139"/>
  <c r="H617" i="139"/>
  <c r="H618" i="139"/>
  <c r="H619" i="139"/>
  <c r="H620" i="139"/>
  <c r="H621" i="139"/>
  <c r="H622" i="139"/>
  <c r="H623" i="139"/>
  <c r="H624" i="139"/>
  <c r="H625" i="139"/>
  <c r="H626" i="139"/>
  <c r="H627" i="139"/>
  <c r="H628" i="139"/>
  <c r="H629" i="139"/>
  <c r="H630" i="139"/>
  <c r="H631" i="139"/>
  <c r="H632" i="139"/>
  <c r="H633" i="139"/>
  <c r="H634" i="139"/>
  <c r="H635" i="139"/>
  <c r="H636" i="139"/>
  <c r="H637" i="139"/>
  <c r="H638" i="139"/>
  <c r="H639" i="139"/>
  <c r="H640" i="139"/>
  <c r="H641" i="139"/>
  <c r="H642" i="139"/>
  <c r="H643" i="139"/>
  <c r="H644" i="139"/>
  <c r="H645" i="139"/>
  <c r="H646" i="139"/>
  <c r="H647" i="139"/>
  <c r="H648" i="139"/>
  <c r="H649" i="139"/>
  <c r="H650" i="139"/>
  <c r="H651" i="139"/>
  <c r="H652" i="139"/>
  <c r="H653" i="139"/>
  <c r="H654" i="139"/>
  <c r="H655" i="139"/>
  <c r="H656" i="139"/>
  <c r="H657" i="139"/>
  <c r="H658" i="139"/>
  <c r="H659" i="139"/>
  <c r="H660" i="139"/>
  <c r="H661" i="139"/>
  <c r="H662" i="139"/>
  <c r="H663" i="139"/>
  <c r="H664" i="139"/>
  <c r="H665" i="139"/>
  <c r="H666" i="139"/>
  <c r="H667" i="139"/>
  <c r="H668" i="139"/>
  <c r="H669" i="139"/>
  <c r="H670" i="139"/>
  <c r="H671" i="139"/>
  <c r="H672" i="139"/>
  <c r="H673" i="139"/>
  <c r="H674" i="139"/>
  <c r="H675" i="139"/>
  <c r="H676" i="139"/>
  <c r="H677" i="139"/>
  <c r="H678" i="139"/>
  <c r="H679" i="139"/>
  <c r="H680" i="139"/>
  <c r="H681" i="139"/>
  <c r="H682" i="139"/>
  <c r="H683" i="139"/>
  <c r="H684" i="139"/>
  <c r="H685" i="139"/>
  <c r="H686" i="139"/>
  <c r="H687" i="139"/>
  <c r="H688" i="139"/>
  <c r="H689" i="139"/>
  <c r="H690" i="139"/>
  <c r="H691" i="139"/>
  <c r="H692" i="139"/>
  <c r="H693" i="139"/>
  <c r="H694" i="139"/>
  <c r="H695" i="139"/>
  <c r="H696" i="139"/>
  <c r="H697" i="139"/>
  <c r="H698" i="139"/>
  <c r="H699" i="139"/>
  <c r="H700" i="139"/>
  <c r="H701" i="139"/>
  <c r="H702" i="139"/>
  <c r="H703" i="139"/>
  <c r="H704" i="139"/>
  <c r="H705" i="139"/>
  <c r="H706" i="139"/>
  <c r="H707" i="139"/>
  <c r="H708" i="139"/>
  <c r="H709" i="139"/>
  <c r="H710" i="139"/>
  <c r="H711" i="139"/>
  <c r="H712" i="139"/>
  <c r="H713" i="139"/>
  <c r="H714" i="139"/>
  <c r="H715" i="139"/>
  <c r="H716" i="139"/>
  <c r="H717" i="139"/>
  <c r="H718" i="139"/>
  <c r="H719" i="139"/>
  <c r="H720" i="139"/>
  <c r="H721" i="139"/>
  <c r="H722" i="139"/>
  <c r="H723" i="139"/>
  <c r="H724" i="139"/>
  <c r="H725" i="139"/>
  <c r="H726" i="139"/>
  <c r="H727" i="139"/>
  <c r="H728" i="139"/>
  <c r="H729" i="139"/>
  <c r="H730" i="139"/>
  <c r="H731" i="139"/>
  <c r="H732" i="139"/>
  <c r="H733" i="139"/>
  <c r="H734" i="139"/>
  <c r="H735" i="139"/>
  <c r="H736" i="139"/>
  <c r="H737" i="139"/>
  <c r="H738" i="139"/>
  <c r="H739" i="139"/>
  <c r="H740" i="139"/>
  <c r="H741" i="139"/>
  <c r="H742" i="139"/>
  <c r="H743" i="139"/>
  <c r="H744" i="139"/>
  <c r="H745" i="139"/>
  <c r="H746" i="139"/>
  <c r="H747" i="139"/>
  <c r="H748" i="139"/>
  <c r="H749" i="139"/>
  <c r="H750" i="139"/>
  <c r="H751" i="139"/>
  <c r="H752" i="139"/>
  <c r="H753" i="139"/>
  <c r="H754" i="139"/>
  <c r="H755" i="139"/>
  <c r="H756" i="139"/>
  <c r="H757" i="139"/>
  <c r="H758" i="139"/>
  <c r="H759" i="139"/>
  <c r="H760" i="139"/>
  <c r="H761" i="139"/>
  <c r="H762" i="139"/>
  <c r="H763" i="139"/>
  <c r="H764" i="139"/>
  <c r="H765" i="139"/>
  <c r="H766" i="139"/>
  <c r="H767" i="139"/>
  <c r="H768" i="139"/>
  <c r="H769" i="139"/>
  <c r="H770" i="139"/>
  <c r="H771" i="139"/>
  <c r="H772" i="139"/>
  <c r="H773" i="139"/>
  <c r="H774" i="139"/>
  <c r="H775" i="139"/>
  <c r="H776" i="139"/>
  <c r="H777" i="139"/>
  <c r="H778" i="139"/>
  <c r="H779" i="139"/>
  <c r="H780" i="139"/>
  <c r="H781" i="139"/>
  <c r="H782" i="139"/>
  <c r="H783" i="139"/>
  <c r="H784" i="139"/>
  <c r="H785" i="139"/>
  <c r="H786" i="139"/>
  <c r="H787" i="139"/>
  <c r="H788" i="139"/>
  <c r="H789" i="139"/>
  <c r="H790" i="139"/>
  <c r="H791" i="139"/>
  <c r="H792" i="139"/>
  <c r="H793" i="139"/>
  <c r="H794" i="139"/>
  <c r="H795" i="139"/>
  <c r="H796" i="139"/>
  <c r="H797" i="139"/>
  <c r="H798" i="139"/>
  <c r="H799" i="139"/>
  <c r="H800" i="139"/>
  <c r="H801" i="139"/>
  <c r="H802" i="139"/>
  <c r="H803" i="139"/>
  <c r="H804" i="139"/>
  <c r="H805" i="139"/>
  <c r="H806" i="139"/>
  <c r="H807" i="139"/>
  <c r="H808" i="139"/>
  <c r="H809" i="139"/>
  <c r="H810" i="139"/>
  <c r="H811" i="139"/>
  <c r="H812" i="139"/>
  <c r="H813" i="139"/>
  <c r="H814" i="139"/>
  <c r="H815" i="139"/>
  <c r="H816" i="139"/>
  <c r="H817" i="139"/>
  <c r="H818" i="139"/>
  <c r="H819" i="139"/>
  <c r="H820" i="139"/>
  <c r="H821" i="139"/>
  <c r="H822" i="139"/>
  <c r="H823" i="139"/>
  <c r="H824" i="139"/>
  <c r="H825" i="139"/>
  <c r="H826" i="139"/>
  <c r="H827" i="139"/>
  <c r="H828" i="139"/>
  <c r="H829" i="139"/>
  <c r="H830" i="139"/>
  <c r="H831" i="139"/>
  <c r="H832" i="139"/>
  <c r="H833" i="139"/>
  <c r="H834" i="139"/>
  <c r="H835" i="139"/>
  <c r="H836" i="139"/>
  <c r="H837" i="139"/>
  <c r="H838" i="139"/>
  <c r="H839" i="139"/>
  <c r="H840" i="139"/>
  <c r="H841" i="139"/>
  <c r="H842" i="139"/>
  <c r="H843" i="139"/>
  <c r="H844" i="139"/>
  <c r="H845" i="139"/>
  <c r="H846" i="139"/>
  <c r="H847" i="139"/>
  <c r="H848" i="139"/>
  <c r="H849" i="139"/>
  <c r="H850" i="139"/>
  <c r="H851" i="139"/>
  <c r="H852" i="139"/>
  <c r="H853" i="139"/>
  <c r="H854" i="139"/>
  <c r="H855" i="139"/>
  <c r="H856" i="139"/>
  <c r="H857" i="139"/>
  <c r="H858" i="139"/>
  <c r="H859" i="139"/>
  <c r="H860" i="139"/>
  <c r="H861" i="139"/>
  <c r="H862" i="139"/>
  <c r="H863" i="139"/>
  <c r="H864" i="139"/>
  <c r="H865" i="139"/>
  <c r="H866" i="139"/>
  <c r="H867" i="139"/>
  <c r="H868" i="139"/>
  <c r="H869" i="139"/>
  <c r="H870" i="139"/>
  <c r="H871" i="139"/>
  <c r="H872" i="139"/>
  <c r="H873" i="139"/>
  <c r="H874" i="139"/>
  <c r="H875" i="139"/>
  <c r="H876" i="139"/>
  <c r="H877" i="139"/>
  <c r="H878" i="139"/>
  <c r="H879" i="139"/>
  <c r="H880" i="139"/>
  <c r="H881" i="139"/>
  <c r="H882" i="139"/>
  <c r="H883" i="139"/>
  <c r="H884" i="139"/>
  <c r="H885" i="139"/>
  <c r="H886" i="139"/>
  <c r="H887" i="139"/>
  <c r="H888" i="139"/>
  <c r="H889" i="139"/>
  <c r="H890" i="139"/>
  <c r="H891" i="139"/>
  <c r="H892" i="139"/>
  <c r="H893" i="139"/>
  <c r="H894" i="139"/>
  <c r="H895" i="139"/>
  <c r="H896" i="139"/>
  <c r="H897" i="139"/>
  <c r="H898" i="139"/>
  <c r="H899" i="139"/>
  <c r="H900" i="139"/>
  <c r="H901" i="139"/>
  <c r="H902" i="139"/>
  <c r="H903" i="139"/>
  <c r="H904" i="139"/>
  <c r="H905" i="139"/>
  <c r="H906" i="139"/>
  <c r="H907" i="139"/>
  <c r="H908" i="139"/>
  <c r="H909" i="139"/>
  <c r="H910" i="139"/>
  <c r="H911" i="139"/>
  <c r="H912" i="139"/>
  <c r="H913" i="139"/>
  <c r="H914" i="139"/>
  <c r="H915" i="139"/>
  <c r="H916" i="139"/>
  <c r="H917" i="139"/>
  <c r="H918" i="139"/>
  <c r="H919" i="139"/>
  <c r="H920" i="139"/>
  <c r="H921" i="139"/>
  <c r="H922" i="139"/>
  <c r="H923" i="139"/>
  <c r="H924" i="139"/>
  <c r="H925" i="139"/>
  <c r="H926" i="139"/>
  <c r="H927" i="139"/>
  <c r="H928" i="139"/>
  <c r="H929" i="139"/>
  <c r="H930" i="139"/>
  <c r="H931" i="139"/>
  <c r="H932" i="139"/>
  <c r="H933" i="139"/>
  <c r="H934" i="139"/>
  <c r="H935" i="139"/>
  <c r="H936" i="139"/>
  <c r="H937" i="139"/>
  <c r="H938" i="139"/>
  <c r="H939" i="139"/>
  <c r="H940" i="139"/>
  <c r="H941" i="139"/>
  <c r="H942" i="139"/>
  <c r="H943" i="139"/>
  <c r="H944" i="139"/>
  <c r="H945" i="139"/>
  <c r="H946" i="139"/>
  <c r="H947" i="139"/>
  <c r="H948" i="139"/>
  <c r="H949" i="139"/>
  <c r="H950" i="139"/>
  <c r="H951" i="139"/>
  <c r="H952" i="139"/>
  <c r="H953" i="139"/>
  <c r="H954" i="139"/>
  <c r="H955" i="139"/>
  <c r="H956" i="139"/>
  <c r="H957" i="139"/>
  <c r="H958" i="139"/>
  <c r="H959" i="139"/>
  <c r="H960" i="139"/>
  <c r="H961" i="139"/>
  <c r="H962" i="139"/>
  <c r="H963" i="139"/>
  <c r="H964" i="139"/>
  <c r="H965" i="139"/>
  <c r="H966" i="139"/>
  <c r="H967" i="139"/>
  <c r="H968" i="139"/>
  <c r="H969" i="139"/>
  <c r="H970" i="139"/>
  <c r="H971" i="139"/>
  <c r="H972" i="139"/>
  <c r="H973" i="139"/>
  <c r="H974" i="139"/>
  <c r="H975" i="139"/>
  <c r="H976" i="139"/>
  <c r="H977" i="139"/>
  <c r="H978" i="139"/>
  <c r="H979" i="139"/>
  <c r="H980" i="139"/>
  <c r="H981" i="139"/>
  <c r="H982" i="139"/>
  <c r="H983" i="139"/>
  <c r="H984" i="139"/>
  <c r="H985" i="139"/>
  <c r="H986" i="139"/>
  <c r="H987" i="139"/>
  <c r="H988" i="139"/>
  <c r="H989" i="139"/>
  <c r="H990" i="139"/>
  <c r="H991" i="139"/>
  <c r="H992" i="139"/>
  <c r="H993" i="139"/>
  <c r="H994" i="139"/>
  <c r="H995" i="139"/>
  <c r="H996" i="139"/>
  <c r="H997" i="139"/>
  <c r="H998" i="139"/>
  <c r="H999" i="139"/>
  <c r="H1000" i="139"/>
  <c r="H1001" i="139"/>
  <c r="H1002" i="139"/>
  <c r="H2" i="139"/>
  <c r="P5" i="134" l="1"/>
  <c r="P16" i="129"/>
  <c r="P5" i="129"/>
  <c r="P14" i="112"/>
  <c r="P4" i="112"/>
  <c r="P15" i="134"/>
  <c r="P4" i="134"/>
  <c r="P15" i="129"/>
  <c r="P13" i="112"/>
  <c r="P14" i="134"/>
  <c r="P14" i="129"/>
  <c r="P12" i="112"/>
  <c r="P6" i="134"/>
  <c r="P6" i="129"/>
  <c r="P15" i="112"/>
  <c r="P13" i="134"/>
  <c r="P13" i="129"/>
  <c r="P10" i="112"/>
  <c r="P12" i="134"/>
  <c r="P11" i="129"/>
  <c r="P9" i="112"/>
  <c r="P8" i="134"/>
  <c r="P8" i="129"/>
  <c r="P7" i="112"/>
  <c r="P7" i="134"/>
  <c r="P7" i="129"/>
  <c r="P6" i="112"/>
  <c r="P5" i="112"/>
  <c r="P3" i="129"/>
  <c r="P10" i="134"/>
  <c r="P9" i="129"/>
  <c r="P9" i="134"/>
  <c r="P3" i="112"/>
  <c r="P11" i="112"/>
  <c r="P8" i="112"/>
  <c r="P16" i="112"/>
  <c r="P10" i="129"/>
  <c r="P3" i="134"/>
  <c r="P11" i="134"/>
  <c r="P12" i="129"/>
  <c r="P4" i="129"/>
  <c r="Q7" i="147"/>
  <c r="Q16" i="147"/>
  <c r="Q15" i="147"/>
  <c r="Q12" i="147"/>
  <c r="Q10" i="147"/>
  <c r="Q14" i="147"/>
  <c r="Q3" i="147"/>
  <c r="Q11" i="147"/>
  <c r="Q4" i="147"/>
  <c r="Q9" i="147"/>
  <c r="Q4" i="146"/>
  <c r="Q5" i="147"/>
  <c r="Q10" i="146"/>
  <c r="Q8" i="147"/>
  <c r="Q6" i="147"/>
  <c r="Q13" i="147"/>
  <c r="Q14" i="146"/>
  <c r="Q8" i="146"/>
  <c r="Q12" i="146"/>
  <c r="Q6" i="146"/>
  <c r="Q7" i="146"/>
  <c r="Q9" i="146"/>
  <c r="Q13" i="146"/>
  <c r="Q3" i="146"/>
  <c r="Q11" i="146"/>
  <c r="Q15" i="146"/>
  <c r="Q16" i="146"/>
  <c r="Q5" i="146"/>
  <c r="Q4" i="145"/>
  <c r="Q16" i="140"/>
  <c r="Q7" i="145"/>
  <c r="Q13" i="145"/>
  <c r="Q12" i="145"/>
  <c r="Q11" i="145"/>
  <c r="Q3" i="145"/>
  <c r="Q15" i="145"/>
  <c r="Q5" i="145"/>
  <c r="Q10" i="145"/>
  <c r="Q14" i="145"/>
  <c r="Q8" i="145"/>
  <c r="Q6" i="145"/>
  <c r="Q9" i="145"/>
  <c r="Q15" i="140"/>
  <c r="Q9" i="138"/>
  <c r="Q4" i="140"/>
  <c r="Q12" i="140"/>
  <c r="Q7" i="140"/>
  <c r="Q3" i="138"/>
  <c r="Q8" i="138"/>
  <c r="Q9" i="140"/>
  <c r="Q10" i="140"/>
  <c r="Q10" i="138"/>
  <c r="Q15" i="138"/>
  <c r="Q7" i="138"/>
  <c r="Q3" i="140"/>
  <c r="Q6" i="140"/>
  <c r="Q14" i="140"/>
  <c r="Q14" i="138"/>
  <c r="Q6" i="138"/>
  <c r="Q11" i="140"/>
  <c r="Q11" i="138"/>
  <c r="Q13" i="138"/>
  <c r="Q5" i="138"/>
  <c r="Q8" i="140"/>
  <c r="Q12" i="138"/>
  <c r="Q4" i="138"/>
  <c r="Q5" i="140"/>
  <c r="Q13" i="140"/>
  <c r="J15" i="140"/>
  <c r="J6" i="140"/>
  <c r="J11" i="140"/>
  <c r="J7" i="140"/>
  <c r="J10" i="140"/>
  <c r="J3" i="140"/>
  <c r="J9" i="140"/>
  <c r="J12" i="140"/>
  <c r="J4" i="140"/>
  <c r="J5" i="140"/>
  <c r="M4" i="138"/>
  <c r="M5" i="138" s="1"/>
  <c r="M6" i="138" s="1"/>
  <c r="M7" i="138" s="1"/>
  <c r="M8" i="138" s="1"/>
  <c r="M9" i="138" s="1"/>
  <c r="M10" i="138" s="1"/>
  <c r="M11" i="138" s="1"/>
  <c r="M12" i="138" s="1"/>
  <c r="M13" i="138" s="1"/>
  <c r="M14" i="138" s="1"/>
  <c r="M15" i="138" s="1"/>
  <c r="I4" i="138"/>
  <c r="I5" i="138" s="1"/>
  <c r="I6" i="138" s="1"/>
  <c r="I7" i="138" s="1"/>
  <c r="I8" i="138" s="1"/>
  <c r="I9" i="138" s="1"/>
  <c r="I10" i="138" s="1"/>
  <c r="I11" i="138" s="1"/>
  <c r="I12" i="138" s="1"/>
  <c r="I13" i="138" s="1"/>
  <c r="I14" i="138" s="1"/>
  <c r="I15" i="138" s="1"/>
  <c r="G9" i="138"/>
  <c r="D9" i="138"/>
  <c r="M4" i="123"/>
  <c r="M5" i="123" s="1"/>
  <c r="M6" i="123" s="1"/>
  <c r="M7" i="123" s="1"/>
  <c r="M8" i="123" s="1"/>
  <c r="M9" i="123" s="1"/>
  <c r="M10" i="123" s="1"/>
  <c r="M11" i="123" s="1"/>
  <c r="M12" i="123" s="1"/>
  <c r="M13" i="123" s="1"/>
  <c r="M14" i="123" s="1"/>
  <c r="M15" i="123" s="1"/>
  <c r="I3" i="123"/>
  <c r="I4" i="123" s="1"/>
  <c r="I5" i="123" s="1"/>
  <c r="I6" i="123" s="1"/>
  <c r="I7" i="123" s="1"/>
  <c r="I8" i="123" s="1"/>
  <c r="I9" i="123" s="1"/>
  <c r="I10" i="123" s="1"/>
  <c r="I11" i="123" s="1"/>
  <c r="I12" i="123" s="1"/>
  <c r="I13" i="123" s="1"/>
  <c r="I14" i="123" s="1"/>
  <c r="I15" i="123" s="1"/>
  <c r="O4" i="108"/>
  <c r="O5" i="108"/>
  <c r="O6" i="108"/>
  <c r="O7" i="108"/>
  <c r="O8" i="108"/>
  <c r="O9" i="108"/>
  <c r="O10" i="108"/>
  <c r="O11" i="108"/>
  <c r="O12" i="108"/>
  <c r="O13" i="108"/>
  <c r="O14" i="108"/>
  <c r="O15" i="108"/>
  <c r="O16" i="108"/>
  <c r="O3" i="108"/>
  <c r="N3" i="100"/>
  <c r="I3" i="108"/>
  <c r="N6" i="100"/>
  <c r="N10" i="100"/>
  <c r="N4" i="100"/>
  <c r="N8" i="100"/>
  <c r="N7" i="100"/>
  <c r="N9" i="100"/>
  <c r="N16" i="100"/>
  <c r="N13" i="100"/>
  <c r="N12" i="100"/>
  <c r="N11" i="100"/>
  <c r="N15" i="100"/>
  <c r="N14" i="100"/>
  <c r="N5" i="100"/>
  <c r="L9" i="138" l="1"/>
  <c r="K9" i="138"/>
  <c r="L15" i="138"/>
  <c r="K15" i="138"/>
  <c r="G15" i="138"/>
  <c r="D15" i="138"/>
  <c r="L14" i="138"/>
  <c r="K14" i="138"/>
  <c r="G14" i="138"/>
  <c r="D14" i="138"/>
  <c r="L12" i="138"/>
  <c r="K12" i="138"/>
  <c r="G12" i="138"/>
  <c r="D12" i="138"/>
  <c r="L11" i="138"/>
  <c r="K11" i="138"/>
  <c r="G11" i="138"/>
  <c r="D11" i="138"/>
  <c r="L13" i="138"/>
  <c r="K13" i="138"/>
  <c r="G13" i="138"/>
  <c r="D13" i="138"/>
  <c r="L8" i="138"/>
  <c r="K8" i="138"/>
  <c r="G8" i="138"/>
  <c r="D8" i="138"/>
  <c r="L7" i="138"/>
  <c r="K7" i="138"/>
  <c r="G7" i="138"/>
  <c r="D7" i="138"/>
  <c r="L3" i="138"/>
  <c r="K3" i="138"/>
  <c r="G3" i="138"/>
  <c r="D3" i="138"/>
  <c r="L5" i="138"/>
  <c r="K5" i="138"/>
  <c r="G5" i="138"/>
  <c r="D5" i="138"/>
  <c r="L4" i="138"/>
  <c r="K4" i="138"/>
  <c r="G4" i="138"/>
  <c r="D4" i="138"/>
  <c r="L10" i="138"/>
  <c r="K10" i="138"/>
  <c r="G10" i="138"/>
  <c r="D10" i="138"/>
  <c r="L6" i="138"/>
  <c r="K6" i="138"/>
  <c r="G6" i="138"/>
  <c r="D6" i="138"/>
  <c r="J11" i="138" l="1"/>
  <c r="J5" i="138"/>
  <c r="J7" i="138"/>
  <c r="J15" i="138"/>
  <c r="J3" i="138"/>
  <c r="J8" i="138"/>
  <c r="J12" i="138"/>
  <c r="J4" i="138"/>
  <c r="J14" i="138"/>
  <c r="J9" i="138"/>
  <c r="J6" i="138"/>
  <c r="J10" i="138"/>
  <c r="J13" i="138"/>
  <c r="L16" i="136"/>
  <c r="K16" i="136"/>
  <c r="G16" i="136"/>
  <c r="D16" i="136"/>
  <c r="M15" i="136"/>
  <c r="M14" i="136" s="1"/>
  <c r="M13" i="136" s="1"/>
  <c r="M12" i="136" s="1"/>
  <c r="M11" i="136" s="1"/>
  <c r="M10" i="136" s="1"/>
  <c r="M9" i="136" s="1"/>
  <c r="M8" i="136" s="1"/>
  <c r="M7" i="136" s="1"/>
  <c r="M6" i="136" s="1"/>
  <c r="M5" i="136" s="1"/>
  <c r="M4" i="136" s="1"/>
  <c r="M3" i="136" s="1"/>
  <c r="L15" i="136"/>
  <c r="K15" i="136"/>
  <c r="G15" i="136"/>
  <c r="J15" i="136" s="1"/>
  <c r="D15" i="136"/>
  <c r="L14" i="136"/>
  <c r="K14" i="136"/>
  <c r="G14" i="136"/>
  <c r="D14" i="136"/>
  <c r="L13" i="136"/>
  <c r="K13" i="136"/>
  <c r="G13" i="136"/>
  <c r="J13" i="136" s="1"/>
  <c r="D13" i="136"/>
  <c r="L12" i="136"/>
  <c r="K12" i="136"/>
  <c r="G12" i="136"/>
  <c r="J12" i="136" s="1"/>
  <c r="D12" i="136"/>
  <c r="L11" i="136"/>
  <c r="K11" i="136"/>
  <c r="G11" i="136"/>
  <c r="D11" i="136"/>
  <c r="J11" i="136" s="1"/>
  <c r="L10" i="136"/>
  <c r="K10" i="136"/>
  <c r="G10" i="136"/>
  <c r="J10" i="136" s="1"/>
  <c r="D10" i="136"/>
  <c r="L9" i="136"/>
  <c r="K9" i="136"/>
  <c r="G9" i="136"/>
  <c r="J9" i="136" s="1"/>
  <c r="D9" i="136"/>
  <c r="L8" i="136"/>
  <c r="K8" i="136"/>
  <c r="G8" i="136"/>
  <c r="D8" i="136"/>
  <c r="L7" i="136"/>
  <c r="K7" i="136"/>
  <c r="G7" i="136"/>
  <c r="J7" i="136" s="1"/>
  <c r="D7" i="136"/>
  <c r="L6" i="136"/>
  <c r="K6" i="136"/>
  <c r="G6" i="136"/>
  <c r="D6" i="136"/>
  <c r="L5" i="136"/>
  <c r="K5" i="136"/>
  <c r="G5" i="136"/>
  <c r="J5" i="136" s="1"/>
  <c r="D5" i="136"/>
  <c r="L4" i="136"/>
  <c r="K4" i="136"/>
  <c r="I4" i="136"/>
  <c r="I5" i="136" s="1"/>
  <c r="I6" i="136" s="1"/>
  <c r="I7" i="136" s="1"/>
  <c r="I8" i="136" s="1"/>
  <c r="I9" i="136" s="1"/>
  <c r="I10" i="136" s="1"/>
  <c r="I11" i="136" s="1"/>
  <c r="I12" i="136" s="1"/>
  <c r="I13" i="136" s="1"/>
  <c r="I14" i="136" s="1"/>
  <c r="I15" i="136" s="1"/>
  <c r="I16" i="136" s="1"/>
  <c r="G4" i="136"/>
  <c r="J4" i="136" s="1"/>
  <c r="D4" i="136"/>
  <c r="L3" i="136"/>
  <c r="K3" i="136"/>
  <c r="G3" i="136"/>
  <c r="J3" i="136" s="1"/>
  <c r="D3" i="136"/>
  <c r="L10" i="134"/>
  <c r="K10" i="134"/>
  <c r="G10" i="134"/>
  <c r="D10" i="134"/>
  <c r="L13" i="134"/>
  <c r="K13" i="134"/>
  <c r="G13" i="134"/>
  <c r="D13" i="134"/>
  <c r="L14" i="134"/>
  <c r="K14" i="134"/>
  <c r="G14" i="134"/>
  <c r="D14" i="134"/>
  <c r="L15" i="134"/>
  <c r="K15" i="134"/>
  <c r="G15" i="134"/>
  <c r="D15" i="134"/>
  <c r="L12" i="134"/>
  <c r="K12" i="134"/>
  <c r="G12" i="134"/>
  <c r="D12" i="134"/>
  <c r="L9" i="134"/>
  <c r="K9" i="134"/>
  <c r="G9" i="134"/>
  <c r="D9" i="134"/>
  <c r="L11" i="134"/>
  <c r="K11" i="134"/>
  <c r="G11" i="134"/>
  <c r="D11" i="134"/>
  <c r="L8" i="134"/>
  <c r="K8" i="134"/>
  <c r="G8" i="134"/>
  <c r="D8" i="134"/>
  <c r="L7" i="134"/>
  <c r="K7" i="134"/>
  <c r="G7" i="134"/>
  <c r="D7" i="134"/>
  <c r="L5" i="134"/>
  <c r="K5" i="134"/>
  <c r="G5" i="134"/>
  <c r="D5" i="134"/>
  <c r="L4" i="134"/>
  <c r="K4" i="134"/>
  <c r="G4" i="134"/>
  <c r="D4" i="134"/>
  <c r="L6" i="134"/>
  <c r="K6" i="134"/>
  <c r="G6" i="134"/>
  <c r="D6" i="134"/>
  <c r="L3" i="134"/>
  <c r="K3" i="134"/>
  <c r="G3" i="134"/>
  <c r="D3" i="134"/>
  <c r="M15" i="108"/>
  <c r="M14" i="108" s="1"/>
  <c r="M13" i="108" s="1"/>
  <c r="M12" i="108" s="1"/>
  <c r="M11" i="108" s="1"/>
  <c r="M10" i="108" s="1"/>
  <c r="I4" i="125"/>
  <c r="F4" i="108"/>
  <c r="D4" i="101"/>
  <c r="D5" i="101"/>
  <c r="D15" i="101"/>
  <c r="D6" i="101"/>
  <c r="D7" i="101"/>
  <c r="D10" i="101"/>
  <c r="D9" i="101"/>
  <c r="D8" i="101"/>
  <c r="D12" i="101"/>
  <c r="D13" i="101"/>
  <c r="D11" i="101"/>
  <c r="D14" i="101"/>
  <c r="J4" i="134" l="1"/>
  <c r="J7" i="134"/>
  <c r="J11" i="134"/>
  <c r="J12" i="134"/>
  <c r="J14" i="134"/>
  <c r="J5" i="134"/>
  <c r="J8" i="134"/>
  <c r="J9" i="134"/>
  <c r="J15" i="134"/>
  <c r="J13" i="134"/>
  <c r="J14" i="136"/>
  <c r="J6" i="136"/>
  <c r="J16" i="136"/>
  <c r="J8" i="136"/>
  <c r="J10" i="134"/>
  <c r="J6" i="134"/>
  <c r="J3" i="134"/>
  <c r="L16" i="133" l="1"/>
  <c r="K16" i="133"/>
  <c r="G16" i="133"/>
  <c r="D16" i="133"/>
  <c r="M15" i="133"/>
  <c r="M14" i="133" s="1"/>
  <c r="M13" i="133" s="1"/>
  <c r="M12" i="133" s="1"/>
  <c r="M11" i="133" s="1"/>
  <c r="M10" i="133" s="1"/>
  <c r="M9" i="133" s="1"/>
  <c r="M8" i="133" s="1"/>
  <c r="M7" i="133" s="1"/>
  <c r="M6" i="133" s="1"/>
  <c r="M5" i="133" s="1"/>
  <c r="M4" i="133" s="1"/>
  <c r="M3" i="133" s="1"/>
  <c r="L15" i="133"/>
  <c r="K15" i="133"/>
  <c r="G15" i="133"/>
  <c r="D15" i="133"/>
  <c r="L14" i="133"/>
  <c r="K14" i="133"/>
  <c r="G14" i="133"/>
  <c r="D14" i="133"/>
  <c r="L13" i="133"/>
  <c r="K13" i="133"/>
  <c r="G13" i="133"/>
  <c r="D13" i="133"/>
  <c r="L12" i="133"/>
  <c r="K12" i="133"/>
  <c r="G12" i="133"/>
  <c r="D12" i="133"/>
  <c r="L11" i="133"/>
  <c r="K11" i="133"/>
  <c r="G11" i="133"/>
  <c r="D11" i="133"/>
  <c r="L10" i="133"/>
  <c r="K10" i="133"/>
  <c r="G10" i="133"/>
  <c r="D10" i="133"/>
  <c r="L9" i="133"/>
  <c r="K9" i="133"/>
  <c r="G9" i="133"/>
  <c r="D9" i="133"/>
  <c r="L8" i="133"/>
  <c r="K8" i="133"/>
  <c r="G8" i="133"/>
  <c r="D8" i="133"/>
  <c r="L7" i="133"/>
  <c r="K7" i="133"/>
  <c r="G7" i="133"/>
  <c r="D7" i="133"/>
  <c r="L6" i="133"/>
  <c r="K6" i="133"/>
  <c r="G6" i="133"/>
  <c r="D6" i="133"/>
  <c r="L5" i="133"/>
  <c r="K5" i="133"/>
  <c r="G5" i="133"/>
  <c r="D5" i="133"/>
  <c r="L4" i="133"/>
  <c r="K4" i="133"/>
  <c r="I4" i="133"/>
  <c r="I5" i="133" s="1"/>
  <c r="I6" i="133" s="1"/>
  <c r="I7" i="133" s="1"/>
  <c r="I8" i="133" s="1"/>
  <c r="I9" i="133" s="1"/>
  <c r="I10" i="133" s="1"/>
  <c r="I11" i="133" s="1"/>
  <c r="I12" i="133" s="1"/>
  <c r="I13" i="133" s="1"/>
  <c r="I14" i="133" s="1"/>
  <c r="I15" i="133" s="1"/>
  <c r="I16" i="133" s="1"/>
  <c r="G4" i="133"/>
  <c r="D4" i="133"/>
  <c r="L3" i="133"/>
  <c r="K3" i="133"/>
  <c r="G3" i="133"/>
  <c r="D3" i="133"/>
  <c r="J9" i="133" l="1"/>
  <c r="J10" i="133"/>
  <c r="J3" i="133"/>
  <c r="J8" i="133"/>
  <c r="J5" i="133"/>
  <c r="J12" i="133"/>
  <c r="J7" i="133"/>
  <c r="J16" i="133"/>
  <c r="J6" i="133"/>
  <c r="J11" i="133"/>
  <c r="J13" i="133"/>
  <c r="J15" i="133"/>
  <c r="J14" i="133"/>
  <c r="J4" i="133"/>
  <c r="L16" i="132" l="1"/>
  <c r="K16" i="132"/>
  <c r="G16" i="132"/>
  <c r="J16" i="132" s="1"/>
  <c r="D16" i="132"/>
  <c r="M15" i="132"/>
  <c r="M14" i="132" s="1"/>
  <c r="M13" i="132" s="1"/>
  <c r="M12" i="132" s="1"/>
  <c r="M11" i="132" s="1"/>
  <c r="M10" i="132" s="1"/>
  <c r="M9" i="132" s="1"/>
  <c r="M8" i="132" s="1"/>
  <c r="M7" i="132" s="1"/>
  <c r="M6" i="132" s="1"/>
  <c r="M5" i="132" s="1"/>
  <c r="M4" i="132" s="1"/>
  <c r="M3" i="132" s="1"/>
  <c r="L15" i="132"/>
  <c r="K15" i="132"/>
  <c r="G15" i="132"/>
  <c r="D15" i="132"/>
  <c r="L14" i="132"/>
  <c r="K14" i="132"/>
  <c r="G14" i="132"/>
  <c r="J14" i="132" s="1"/>
  <c r="D14" i="132"/>
  <c r="L13" i="132"/>
  <c r="K13" i="132"/>
  <c r="G13" i="132"/>
  <c r="J13" i="132" s="1"/>
  <c r="D13" i="132"/>
  <c r="L12" i="132"/>
  <c r="K12" i="132"/>
  <c r="G12" i="132"/>
  <c r="D12" i="132"/>
  <c r="L11" i="132"/>
  <c r="K11" i="132"/>
  <c r="G11" i="132"/>
  <c r="D11" i="132"/>
  <c r="L10" i="132"/>
  <c r="K10" i="132"/>
  <c r="G10" i="132"/>
  <c r="D10" i="132"/>
  <c r="L9" i="132"/>
  <c r="K9" i="132"/>
  <c r="G9" i="132"/>
  <c r="D9" i="132"/>
  <c r="L8" i="132"/>
  <c r="K8" i="132"/>
  <c r="G8" i="132"/>
  <c r="D8" i="132"/>
  <c r="L7" i="132"/>
  <c r="K7" i="132"/>
  <c r="G7" i="132"/>
  <c r="D7" i="132"/>
  <c r="L6" i="132"/>
  <c r="K6" i="132"/>
  <c r="G6" i="132"/>
  <c r="D6" i="132"/>
  <c r="L5" i="132"/>
  <c r="K5" i="132"/>
  <c r="G5" i="132"/>
  <c r="D5" i="132"/>
  <c r="L4" i="132"/>
  <c r="K4" i="132"/>
  <c r="I4" i="132"/>
  <c r="I5" i="132" s="1"/>
  <c r="I6" i="132" s="1"/>
  <c r="I7" i="132" s="1"/>
  <c r="I8" i="132" s="1"/>
  <c r="I9" i="132" s="1"/>
  <c r="I10" i="132" s="1"/>
  <c r="I11" i="132" s="1"/>
  <c r="I12" i="132" s="1"/>
  <c r="I13" i="132" s="1"/>
  <c r="I14" i="132" s="1"/>
  <c r="I15" i="132" s="1"/>
  <c r="I16" i="132" s="1"/>
  <c r="G4" i="132"/>
  <c r="D4" i="132"/>
  <c r="L3" i="132"/>
  <c r="K3" i="132"/>
  <c r="G3" i="132"/>
  <c r="D3" i="132"/>
  <c r="J7" i="132" l="1"/>
  <c r="J5" i="132"/>
  <c r="J11" i="132"/>
  <c r="J4" i="132"/>
  <c r="J6" i="132"/>
  <c r="J9" i="132"/>
  <c r="J15" i="132"/>
  <c r="J3" i="132"/>
  <c r="J8" i="132"/>
  <c r="J12" i="132"/>
  <c r="J10" i="132"/>
  <c r="L16" i="131"/>
  <c r="K16" i="131"/>
  <c r="G16" i="131"/>
  <c r="D16" i="131"/>
  <c r="M15" i="131"/>
  <c r="M14" i="131" s="1"/>
  <c r="M13" i="131" s="1"/>
  <c r="M12" i="131" s="1"/>
  <c r="M11" i="131" s="1"/>
  <c r="M10" i="131" s="1"/>
  <c r="M9" i="131" s="1"/>
  <c r="M8" i="131" s="1"/>
  <c r="M7" i="131" s="1"/>
  <c r="M6" i="131" s="1"/>
  <c r="M5" i="131" s="1"/>
  <c r="M4" i="131" s="1"/>
  <c r="M3" i="131" s="1"/>
  <c r="L15" i="131"/>
  <c r="K15" i="131"/>
  <c r="G15" i="131"/>
  <c r="J15" i="131" s="1"/>
  <c r="D15" i="131"/>
  <c r="L14" i="131"/>
  <c r="K14" i="131"/>
  <c r="J14" i="131"/>
  <c r="G14" i="131"/>
  <c r="D14" i="131"/>
  <c r="L13" i="131"/>
  <c r="K13" i="131"/>
  <c r="G13" i="131"/>
  <c r="J13" i="131" s="1"/>
  <c r="D13" i="131"/>
  <c r="L12" i="131"/>
  <c r="K12" i="131"/>
  <c r="G12" i="131"/>
  <c r="J12" i="131" s="1"/>
  <c r="D12" i="131"/>
  <c r="L11" i="131"/>
  <c r="K11" i="131"/>
  <c r="G11" i="131"/>
  <c r="J11" i="131" s="1"/>
  <c r="D11" i="131"/>
  <c r="L10" i="131"/>
  <c r="K10" i="131"/>
  <c r="G10" i="131"/>
  <c r="J10" i="131" s="1"/>
  <c r="D10" i="131"/>
  <c r="L9" i="131"/>
  <c r="K9" i="131"/>
  <c r="G9" i="131"/>
  <c r="D9" i="131"/>
  <c r="L8" i="131"/>
  <c r="K8" i="131"/>
  <c r="G8" i="131"/>
  <c r="J8" i="131" s="1"/>
  <c r="D8" i="131"/>
  <c r="L7" i="131"/>
  <c r="K7" i="131"/>
  <c r="G7" i="131"/>
  <c r="J7" i="131" s="1"/>
  <c r="D7" i="131"/>
  <c r="L6" i="131"/>
  <c r="K6" i="131"/>
  <c r="G6" i="131"/>
  <c r="J6" i="131" s="1"/>
  <c r="D6" i="131"/>
  <c r="L5" i="131"/>
  <c r="K5" i="131"/>
  <c r="G5" i="131"/>
  <c r="J5" i="131" s="1"/>
  <c r="D5" i="131"/>
  <c r="L4" i="131"/>
  <c r="K4" i="131"/>
  <c r="I4" i="131"/>
  <c r="I5" i="131" s="1"/>
  <c r="I6" i="131" s="1"/>
  <c r="I7" i="131" s="1"/>
  <c r="I8" i="131" s="1"/>
  <c r="I9" i="131" s="1"/>
  <c r="I10" i="131" s="1"/>
  <c r="I11" i="131" s="1"/>
  <c r="I12" i="131" s="1"/>
  <c r="I13" i="131" s="1"/>
  <c r="I14" i="131" s="1"/>
  <c r="I15" i="131" s="1"/>
  <c r="I16" i="131" s="1"/>
  <c r="G4" i="131"/>
  <c r="D4" i="131"/>
  <c r="L3" i="131"/>
  <c r="K3" i="131"/>
  <c r="G3" i="131"/>
  <c r="D3" i="131"/>
  <c r="L16" i="130"/>
  <c r="K16" i="130"/>
  <c r="G16" i="130"/>
  <c r="J16" i="130" s="1"/>
  <c r="D16" i="130"/>
  <c r="M15" i="130"/>
  <c r="L15" i="130"/>
  <c r="K15" i="130"/>
  <c r="G15" i="130"/>
  <c r="D15" i="130"/>
  <c r="M14" i="130"/>
  <c r="M13" i="130" s="1"/>
  <c r="M12" i="130" s="1"/>
  <c r="M11" i="130" s="1"/>
  <c r="M10" i="130" s="1"/>
  <c r="M9" i="130" s="1"/>
  <c r="M8" i="130" s="1"/>
  <c r="M7" i="130" s="1"/>
  <c r="M6" i="130" s="1"/>
  <c r="M5" i="130" s="1"/>
  <c r="M4" i="130" s="1"/>
  <c r="M3" i="130" s="1"/>
  <c r="L14" i="130"/>
  <c r="K14" i="130"/>
  <c r="G14" i="130"/>
  <c r="D14" i="130"/>
  <c r="J14" i="130" s="1"/>
  <c r="L13" i="130"/>
  <c r="K13" i="130"/>
  <c r="G13" i="130"/>
  <c r="J13" i="130" s="1"/>
  <c r="D13" i="130"/>
  <c r="L12" i="130"/>
  <c r="K12" i="130"/>
  <c r="G12" i="130"/>
  <c r="D12" i="130"/>
  <c r="L11" i="130"/>
  <c r="K11" i="130"/>
  <c r="G11" i="130"/>
  <c r="J11" i="130" s="1"/>
  <c r="D11" i="130"/>
  <c r="L10" i="130"/>
  <c r="K10" i="130"/>
  <c r="G10" i="130"/>
  <c r="D10" i="130"/>
  <c r="L9" i="130"/>
  <c r="K9" i="130"/>
  <c r="G9" i="130"/>
  <c r="J9" i="130" s="1"/>
  <c r="D9" i="130"/>
  <c r="L8" i="130"/>
  <c r="K8" i="130"/>
  <c r="G8" i="130"/>
  <c r="D8" i="130"/>
  <c r="L7" i="130"/>
  <c r="K7" i="130"/>
  <c r="G7" i="130"/>
  <c r="J7" i="130" s="1"/>
  <c r="D7" i="130"/>
  <c r="L6" i="130"/>
  <c r="K6" i="130"/>
  <c r="G6" i="130"/>
  <c r="D6" i="130"/>
  <c r="J6" i="130" s="1"/>
  <c r="L5" i="130"/>
  <c r="K5" i="130"/>
  <c r="G5" i="130"/>
  <c r="D5" i="130"/>
  <c r="J5" i="130" s="1"/>
  <c r="L4" i="130"/>
  <c r="K4" i="130"/>
  <c r="I4" i="130"/>
  <c r="I5" i="130" s="1"/>
  <c r="I6" i="130" s="1"/>
  <c r="I7" i="130" s="1"/>
  <c r="I8" i="130" s="1"/>
  <c r="I9" i="130" s="1"/>
  <c r="I10" i="130" s="1"/>
  <c r="I11" i="130" s="1"/>
  <c r="I12" i="130" s="1"/>
  <c r="I13" i="130" s="1"/>
  <c r="I14" i="130" s="1"/>
  <c r="I15" i="130" s="1"/>
  <c r="I16" i="130" s="1"/>
  <c r="G4" i="130"/>
  <c r="D4" i="130"/>
  <c r="L3" i="130"/>
  <c r="K3" i="130"/>
  <c r="G3" i="130"/>
  <c r="J3" i="130" s="1"/>
  <c r="D3" i="130"/>
  <c r="L16" i="129"/>
  <c r="K16" i="129"/>
  <c r="G16" i="129"/>
  <c r="J16" i="129" s="1"/>
  <c r="D16" i="129"/>
  <c r="M15" i="129"/>
  <c r="M14" i="129" s="1"/>
  <c r="M13" i="129" s="1"/>
  <c r="M12" i="129" s="1"/>
  <c r="M11" i="129" s="1"/>
  <c r="M10" i="129" s="1"/>
  <c r="M9" i="129" s="1"/>
  <c r="M8" i="129" s="1"/>
  <c r="M7" i="129" s="1"/>
  <c r="M6" i="129" s="1"/>
  <c r="M5" i="129" s="1"/>
  <c r="M4" i="129" s="1"/>
  <c r="M3" i="129" s="1"/>
  <c r="L15" i="129"/>
  <c r="K15" i="129"/>
  <c r="G15" i="129"/>
  <c r="D15" i="129"/>
  <c r="L14" i="129"/>
  <c r="K14" i="129"/>
  <c r="G14" i="129"/>
  <c r="J14" i="129" s="1"/>
  <c r="D14" i="129"/>
  <c r="L13" i="129"/>
  <c r="K13" i="129"/>
  <c r="G13" i="129"/>
  <c r="D13" i="129"/>
  <c r="L12" i="129"/>
  <c r="K12" i="129"/>
  <c r="G12" i="129"/>
  <c r="J12" i="129" s="1"/>
  <c r="D12" i="129"/>
  <c r="L11" i="129"/>
  <c r="K11" i="129"/>
  <c r="G11" i="129"/>
  <c r="J11" i="129" s="1"/>
  <c r="D11" i="129"/>
  <c r="L10" i="129"/>
  <c r="K10" i="129"/>
  <c r="G10" i="129"/>
  <c r="D10" i="129"/>
  <c r="L9" i="129"/>
  <c r="K9" i="129"/>
  <c r="G9" i="129"/>
  <c r="D9" i="129"/>
  <c r="L8" i="129"/>
  <c r="K8" i="129"/>
  <c r="G8" i="129"/>
  <c r="J8" i="129" s="1"/>
  <c r="D8" i="129"/>
  <c r="L7" i="129"/>
  <c r="K7" i="129"/>
  <c r="G7" i="129"/>
  <c r="D7" i="129"/>
  <c r="L6" i="129"/>
  <c r="K6" i="129"/>
  <c r="G6" i="129"/>
  <c r="D6" i="129"/>
  <c r="L5" i="129"/>
  <c r="K5" i="129"/>
  <c r="G5" i="129"/>
  <c r="D5" i="129"/>
  <c r="L4" i="129"/>
  <c r="K4" i="129"/>
  <c r="I4" i="129"/>
  <c r="I5" i="129" s="1"/>
  <c r="I6" i="129" s="1"/>
  <c r="I7" i="129" s="1"/>
  <c r="I8" i="129" s="1"/>
  <c r="I9" i="129" s="1"/>
  <c r="I10" i="129" s="1"/>
  <c r="I11" i="129" s="1"/>
  <c r="I12" i="129" s="1"/>
  <c r="I13" i="129" s="1"/>
  <c r="I14" i="129" s="1"/>
  <c r="I15" i="129" s="1"/>
  <c r="I16" i="129" s="1"/>
  <c r="G4" i="129"/>
  <c r="D4" i="129"/>
  <c r="L3" i="129"/>
  <c r="K3" i="129"/>
  <c r="G3" i="129"/>
  <c r="D3" i="129"/>
  <c r="L16" i="128"/>
  <c r="K16" i="128"/>
  <c r="G16" i="128"/>
  <c r="D16" i="128"/>
  <c r="M15" i="128"/>
  <c r="L15" i="128"/>
  <c r="K15" i="128"/>
  <c r="G15" i="128"/>
  <c r="J15" i="128" s="1"/>
  <c r="D15" i="128"/>
  <c r="M14" i="128"/>
  <c r="M13" i="128" s="1"/>
  <c r="M12" i="128" s="1"/>
  <c r="M11" i="128" s="1"/>
  <c r="M10" i="128" s="1"/>
  <c r="M9" i="128" s="1"/>
  <c r="M8" i="128" s="1"/>
  <c r="M7" i="128" s="1"/>
  <c r="M6" i="128" s="1"/>
  <c r="M5" i="128" s="1"/>
  <c r="M4" i="128" s="1"/>
  <c r="M3" i="128" s="1"/>
  <c r="L14" i="128"/>
  <c r="K14" i="128"/>
  <c r="G14" i="128"/>
  <c r="J14" i="128" s="1"/>
  <c r="D14" i="128"/>
  <c r="L13" i="128"/>
  <c r="K13" i="128"/>
  <c r="G13" i="128"/>
  <c r="D13" i="128"/>
  <c r="L12" i="128"/>
  <c r="K12" i="128"/>
  <c r="G12" i="128"/>
  <c r="D12" i="128"/>
  <c r="L11" i="128"/>
  <c r="K11" i="128"/>
  <c r="G11" i="128"/>
  <c r="J11" i="128" s="1"/>
  <c r="D11" i="128"/>
  <c r="L10" i="128"/>
  <c r="K10" i="128"/>
  <c r="G10" i="128"/>
  <c r="J10" i="128" s="1"/>
  <c r="D10" i="128"/>
  <c r="L9" i="128"/>
  <c r="K9" i="128"/>
  <c r="G9" i="128"/>
  <c r="D9" i="128"/>
  <c r="L8" i="128"/>
  <c r="K8" i="128"/>
  <c r="G8" i="128"/>
  <c r="J8" i="128" s="1"/>
  <c r="D8" i="128"/>
  <c r="L7" i="128"/>
  <c r="K7" i="128"/>
  <c r="G7" i="128"/>
  <c r="J7" i="128" s="1"/>
  <c r="D7" i="128"/>
  <c r="L6" i="128"/>
  <c r="K6" i="128"/>
  <c r="G6" i="128"/>
  <c r="J6" i="128" s="1"/>
  <c r="D6" i="128"/>
  <c r="L5" i="128"/>
  <c r="K5" i="128"/>
  <c r="G5" i="128"/>
  <c r="J5" i="128" s="1"/>
  <c r="D5" i="128"/>
  <c r="L4" i="128"/>
  <c r="K4" i="128"/>
  <c r="I4" i="128"/>
  <c r="I5" i="128" s="1"/>
  <c r="I6" i="128" s="1"/>
  <c r="I7" i="128" s="1"/>
  <c r="I8" i="128" s="1"/>
  <c r="I9" i="128" s="1"/>
  <c r="I10" i="128" s="1"/>
  <c r="I11" i="128" s="1"/>
  <c r="I12" i="128" s="1"/>
  <c r="I13" i="128" s="1"/>
  <c r="I14" i="128" s="1"/>
  <c r="I15" i="128" s="1"/>
  <c r="I16" i="128" s="1"/>
  <c r="G4" i="128"/>
  <c r="D4" i="128"/>
  <c r="L3" i="128"/>
  <c r="K3" i="128"/>
  <c r="G3" i="128"/>
  <c r="J3" i="128" s="1"/>
  <c r="D3" i="128"/>
  <c r="J13" i="129" l="1"/>
  <c r="J5" i="129"/>
  <c r="J9" i="129"/>
  <c r="J4" i="129"/>
  <c r="J3" i="131"/>
  <c r="J9" i="131"/>
  <c r="J16" i="131"/>
  <c r="J4" i="131"/>
  <c r="J8" i="130"/>
  <c r="J10" i="130"/>
  <c r="J12" i="130"/>
  <c r="J4" i="130"/>
  <c r="J15" i="130"/>
  <c r="J15" i="129"/>
  <c r="J6" i="129"/>
  <c r="J3" i="129"/>
  <c r="J10" i="129"/>
  <c r="J7" i="129"/>
  <c r="J9" i="128"/>
  <c r="J12" i="128"/>
  <c r="J13" i="128"/>
  <c r="J16" i="128"/>
  <c r="J4" i="128"/>
  <c r="L15" i="125" l="1"/>
  <c r="K15" i="125"/>
  <c r="G15" i="125"/>
  <c r="J15" i="125" s="1"/>
  <c r="D15" i="125"/>
  <c r="L14" i="125"/>
  <c r="K14" i="125"/>
  <c r="G14" i="125"/>
  <c r="J14" i="125" s="1"/>
  <c r="D14" i="125"/>
  <c r="L13" i="125"/>
  <c r="K13" i="125"/>
  <c r="G13" i="125"/>
  <c r="D13" i="125"/>
  <c r="L12" i="125"/>
  <c r="K12" i="125"/>
  <c r="G12" i="125"/>
  <c r="D12" i="125"/>
  <c r="L11" i="125"/>
  <c r="K11" i="125"/>
  <c r="G11" i="125"/>
  <c r="D11" i="125"/>
  <c r="L10" i="125"/>
  <c r="K10" i="125"/>
  <c r="G10" i="125"/>
  <c r="D10" i="125"/>
  <c r="L9" i="125"/>
  <c r="K9" i="125"/>
  <c r="G9" i="125"/>
  <c r="D9" i="125"/>
  <c r="L8" i="125"/>
  <c r="K8" i="125"/>
  <c r="G8" i="125"/>
  <c r="J8" i="125" s="1"/>
  <c r="D8" i="125"/>
  <c r="L7" i="125"/>
  <c r="K7" i="125"/>
  <c r="G7" i="125"/>
  <c r="D7" i="125"/>
  <c r="L6" i="125"/>
  <c r="K6" i="125"/>
  <c r="G6" i="125"/>
  <c r="J6" i="125" s="1"/>
  <c r="D6" i="125"/>
  <c r="L5" i="125"/>
  <c r="K5" i="125"/>
  <c r="G5" i="125"/>
  <c r="J5" i="125" s="1"/>
  <c r="D5" i="125"/>
  <c r="M4" i="125"/>
  <c r="M5" i="125" s="1"/>
  <c r="M6" i="125" s="1"/>
  <c r="M7" i="125" s="1"/>
  <c r="M8" i="125" s="1"/>
  <c r="M9" i="125" s="1"/>
  <c r="M10" i="125" s="1"/>
  <c r="M11" i="125" s="1"/>
  <c r="M12" i="125" s="1"/>
  <c r="M13" i="125" s="1"/>
  <c r="M14" i="125" s="1"/>
  <c r="M15" i="125" s="1"/>
  <c r="L4" i="125"/>
  <c r="K4" i="125"/>
  <c r="I5" i="125"/>
  <c r="I6" i="125" s="1"/>
  <c r="G4" i="125"/>
  <c r="J4" i="125" s="1"/>
  <c r="D4" i="125"/>
  <c r="L3" i="125"/>
  <c r="K3" i="125"/>
  <c r="G3" i="125"/>
  <c r="J3" i="125" s="1"/>
  <c r="D3" i="125"/>
  <c r="L8" i="123"/>
  <c r="K8" i="123"/>
  <c r="G8" i="123"/>
  <c r="D8" i="123"/>
  <c r="L15" i="123"/>
  <c r="K15" i="123"/>
  <c r="G15" i="123"/>
  <c r="D15" i="123"/>
  <c r="L14" i="123"/>
  <c r="K14" i="123"/>
  <c r="G14" i="123"/>
  <c r="D14" i="123"/>
  <c r="L12" i="123"/>
  <c r="K12" i="123"/>
  <c r="G12" i="123"/>
  <c r="D12" i="123"/>
  <c r="L13" i="123"/>
  <c r="K13" i="123"/>
  <c r="G13" i="123"/>
  <c r="D13" i="123"/>
  <c r="L11" i="123"/>
  <c r="K11" i="123"/>
  <c r="G11" i="123"/>
  <c r="D11" i="123"/>
  <c r="L9" i="123"/>
  <c r="K9" i="123"/>
  <c r="G9" i="123"/>
  <c r="D9" i="123"/>
  <c r="L10" i="123"/>
  <c r="K10" i="123"/>
  <c r="G10" i="123"/>
  <c r="D10" i="123"/>
  <c r="L5" i="123"/>
  <c r="K5" i="123"/>
  <c r="G5" i="123"/>
  <c r="D5" i="123"/>
  <c r="L6" i="123"/>
  <c r="K6" i="123"/>
  <c r="G6" i="123"/>
  <c r="D6" i="123"/>
  <c r="L3" i="123"/>
  <c r="K3" i="123"/>
  <c r="G3" i="123"/>
  <c r="D3" i="123"/>
  <c r="L4" i="123"/>
  <c r="K4" i="123"/>
  <c r="G4" i="123"/>
  <c r="D4" i="123"/>
  <c r="L7" i="123"/>
  <c r="K7" i="123"/>
  <c r="G7" i="123"/>
  <c r="D7" i="123"/>
  <c r="I4" i="122"/>
  <c r="I5" i="122" s="1"/>
  <c r="I6" i="122" s="1"/>
  <c r="I7" i="122" s="1"/>
  <c r="I8" i="122" s="1"/>
  <c r="I9" i="122" s="1"/>
  <c r="I10" i="122" s="1"/>
  <c r="I11" i="122" s="1"/>
  <c r="I12" i="122" s="1"/>
  <c r="I13" i="122" s="1"/>
  <c r="I14" i="122" s="1"/>
  <c r="I15" i="122" s="1"/>
  <c r="I16" i="122" s="1"/>
  <c r="L16" i="122"/>
  <c r="K16" i="122"/>
  <c r="G16" i="122"/>
  <c r="D16" i="122"/>
  <c r="M15" i="122"/>
  <c r="M14" i="122" s="1"/>
  <c r="M13" i="122" s="1"/>
  <c r="M12" i="122" s="1"/>
  <c r="M11" i="122" s="1"/>
  <c r="M10" i="122" s="1"/>
  <c r="M9" i="122" s="1"/>
  <c r="M8" i="122" s="1"/>
  <c r="M7" i="122" s="1"/>
  <c r="M6" i="122" s="1"/>
  <c r="M5" i="122" s="1"/>
  <c r="M4" i="122" s="1"/>
  <c r="M3" i="122" s="1"/>
  <c r="L15" i="122"/>
  <c r="K15" i="122"/>
  <c r="G15" i="122"/>
  <c r="J15" i="122" s="1"/>
  <c r="D15" i="122"/>
  <c r="L14" i="122"/>
  <c r="K14" i="122"/>
  <c r="G14" i="122"/>
  <c r="D14" i="122"/>
  <c r="L13" i="122"/>
  <c r="K13" i="122"/>
  <c r="G13" i="122"/>
  <c r="D13" i="122"/>
  <c r="L12" i="122"/>
  <c r="K12" i="122"/>
  <c r="G12" i="122"/>
  <c r="D12" i="122"/>
  <c r="L11" i="122"/>
  <c r="K11" i="122"/>
  <c r="G11" i="122"/>
  <c r="D11" i="122"/>
  <c r="L10" i="122"/>
  <c r="K10" i="122"/>
  <c r="G10" i="122"/>
  <c r="J10" i="122" s="1"/>
  <c r="D10" i="122"/>
  <c r="L9" i="122"/>
  <c r="K9" i="122"/>
  <c r="G9" i="122"/>
  <c r="J9" i="122" s="1"/>
  <c r="D9" i="122"/>
  <c r="L8" i="122"/>
  <c r="K8" i="122"/>
  <c r="G8" i="122"/>
  <c r="J8" i="122" s="1"/>
  <c r="D8" i="122"/>
  <c r="L7" i="122"/>
  <c r="K7" i="122"/>
  <c r="G7" i="122"/>
  <c r="J7" i="122" s="1"/>
  <c r="D7" i="122"/>
  <c r="L6" i="122"/>
  <c r="K6" i="122"/>
  <c r="G6" i="122"/>
  <c r="D6" i="122"/>
  <c r="L5" i="122"/>
  <c r="K5" i="122"/>
  <c r="G5" i="122"/>
  <c r="D5" i="122"/>
  <c r="L4" i="122"/>
  <c r="K4" i="122"/>
  <c r="G4" i="122"/>
  <c r="D4" i="122"/>
  <c r="L3" i="122"/>
  <c r="K3" i="122"/>
  <c r="G3" i="122"/>
  <c r="J3" i="122" s="1"/>
  <c r="D3" i="122"/>
  <c r="I4" i="121"/>
  <c r="I5" i="121" s="1"/>
  <c r="I6" i="121" s="1"/>
  <c r="I7" i="121" s="1"/>
  <c r="I8" i="121" s="1"/>
  <c r="I9" i="121" s="1"/>
  <c r="I10" i="121" s="1"/>
  <c r="I11" i="121" s="1"/>
  <c r="I12" i="121" s="1"/>
  <c r="I13" i="121" s="1"/>
  <c r="I14" i="121" s="1"/>
  <c r="I15" i="121" s="1"/>
  <c r="I16" i="121" s="1"/>
  <c r="L16" i="121"/>
  <c r="K16" i="121"/>
  <c r="G16" i="121"/>
  <c r="D16" i="121"/>
  <c r="M15" i="121"/>
  <c r="M14" i="121" s="1"/>
  <c r="M13" i="121" s="1"/>
  <c r="M12" i="121" s="1"/>
  <c r="M11" i="121" s="1"/>
  <c r="M10" i="121" s="1"/>
  <c r="M9" i="121" s="1"/>
  <c r="M8" i="121" s="1"/>
  <c r="M7" i="121" s="1"/>
  <c r="M6" i="121" s="1"/>
  <c r="M5" i="121" s="1"/>
  <c r="M4" i="121" s="1"/>
  <c r="M3" i="121" s="1"/>
  <c r="L15" i="121"/>
  <c r="K15" i="121"/>
  <c r="G15" i="121"/>
  <c r="D15" i="121"/>
  <c r="L14" i="121"/>
  <c r="K14" i="121"/>
  <c r="G14" i="121"/>
  <c r="J14" i="121" s="1"/>
  <c r="D14" i="121"/>
  <c r="L13" i="121"/>
  <c r="K13" i="121"/>
  <c r="G13" i="121"/>
  <c r="J13" i="121" s="1"/>
  <c r="D13" i="121"/>
  <c r="L12" i="121"/>
  <c r="K12" i="121"/>
  <c r="G12" i="121"/>
  <c r="D12" i="121"/>
  <c r="L11" i="121"/>
  <c r="K11" i="121"/>
  <c r="G11" i="121"/>
  <c r="J11" i="121" s="1"/>
  <c r="D11" i="121"/>
  <c r="L10" i="121"/>
  <c r="K10" i="121"/>
  <c r="G10" i="121"/>
  <c r="D10" i="121"/>
  <c r="L9" i="121"/>
  <c r="K9" i="121"/>
  <c r="G9" i="121"/>
  <c r="J9" i="121" s="1"/>
  <c r="D9" i="121"/>
  <c r="L8" i="121"/>
  <c r="K8" i="121"/>
  <c r="G8" i="121"/>
  <c r="D8" i="121"/>
  <c r="L7" i="121"/>
  <c r="K7" i="121"/>
  <c r="G7" i="121"/>
  <c r="D7" i="121"/>
  <c r="L6" i="121"/>
  <c r="K6" i="121"/>
  <c r="G6" i="121"/>
  <c r="D6" i="121"/>
  <c r="L5" i="121"/>
  <c r="K5" i="121"/>
  <c r="G5" i="121"/>
  <c r="J5" i="121" s="1"/>
  <c r="D5" i="121"/>
  <c r="L4" i="121"/>
  <c r="K4" i="121"/>
  <c r="G4" i="121"/>
  <c r="D4" i="121"/>
  <c r="L3" i="121"/>
  <c r="K3" i="121"/>
  <c r="G3" i="121"/>
  <c r="D3" i="121"/>
  <c r="M5" i="119"/>
  <c r="M6" i="119" s="1"/>
  <c r="M7" i="119" s="1"/>
  <c r="M8" i="119" s="1"/>
  <c r="M9" i="119" s="1"/>
  <c r="M10" i="119" s="1"/>
  <c r="M11" i="119" s="1"/>
  <c r="M12" i="119" s="1"/>
  <c r="M13" i="119" s="1"/>
  <c r="M14" i="119" s="1"/>
  <c r="M15" i="119" s="1"/>
  <c r="M4" i="119"/>
  <c r="I4" i="119"/>
  <c r="I5" i="119" s="1"/>
  <c r="I6" i="119" s="1"/>
  <c r="I7" i="119" s="1"/>
  <c r="I8" i="119" s="1"/>
  <c r="I9" i="119" s="1"/>
  <c r="I10" i="119" s="1"/>
  <c r="I11" i="119" s="1"/>
  <c r="I12" i="119" s="1"/>
  <c r="I13" i="119" s="1"/>
  <c r="I14" i="119" s="1"/>
  <c r="I15" i="119" s="1"/>
  <c r="L15" i="119"/>
  <c r="K15" i="119"/>
  <c r="G15" i="119"/>
  <c r="D15" i="119"/>
  <c r="L14" i="119"/>
  <c r="K14" i="119"/>
  <c r="G14" i="119"/>
  <c r="D14" i="119"/>
  <c r="J14" i="119" s="1"/>
  <c r="L13" i="119"/>
  <c r="K13" i="119"/>
  <c r="G13" i="119"/>
  <c r="D13" i="119"/>
  <c r="L12" i="119"/>
  <c r="K12" i="119"/>
  <c r="G12" i="119"/>
  <c r="D12" i="119"/>
  <c r="L11" i="119"/>
  <c r="K11" i="119"/>
  <c r="G11" i="119"/>
  <c r="D11" i="119"/>
  <c r="L10" i="119"/>
  <c r="K10" i="119"/>
  <c r="G10" i="119"/>
  <c r="D10" i="119"/>
  <c r="L9" i="119"/>
  <c r="K9" i="119"/>
  <c r="G9" i="119"/>
  <c r="D9" i="119"/>
  <c r="L8" i="119"/>
  <c r="K8" i="119"/>
  <c r="G8" i="119"/>
  <c r="D8" i="119"/>
  <c r="L7" i="119"/>
  <c r="K7" i="119"/>
  <c r="G7" i="119"/>
  <c r="D7" i="119"/>
  <c r="L6" i="119"/>
  <c r="K6" i="119"/>
  <c r="G6" i="119"/>
  <c r="D6" i="119"/>
  <c r="L5" i="119"/>
  <c r="K5" i="119"/>
  <c r="G5" i="119"/>
  <c r="D5" i="119"/>
  <c r="L4" i="119"/>
  <c r="K4" i="119"/>
  <c r="G4" i="119"/>
  <c r="D4" i="119"/>
  <c r="L3" i="119"/>
  <c r="K3" i="119"/>
  <c r="G3" i="119"/>
  <c r="D3" i="119"/>
  <c r="I16" i="118"/>
  <c r="I15" i="118"/>
  <c r="I14" i="118"/>
  <c r="I11" i="118"/>
  <c r="I10" i="118"/>
  <c r="I5" i="118"/>
  <c r="I4" i="118"/>
  <c r="L16" i="118"/>
  <c r="K16" i="118"/>
  <c r="G16" i="118"/>
  <c r="D16" i="118"/>
  <c r="M15" i="118"/>
  <c r="M14" i="118" s="1"/>
  <c r="M13" i="118" s="1"/>
  <c r="M12" i="118" s="1"/>
  <c r="M11" i="118" s="1"/>
  <c r="M10" i="118" s="1"/>
  <c r="M9" i="118" s="1"/>
  <c r="M8" i="118" s="1"/>
  <c r="M7" i="118" s="1"/>
  <c r="M6" i="118" s="1"/>
  <c r="M5" i="118" s="1"/>
  <c r="M4" i="118" s="1"/>
  <c r="M3" i="118" s="1"/>
  <c r="L15" i="118"/>
  <c r="K15" i="118"/>
  <c r="G15" i="118"/>
  <c r="J15" i="118" s="1"/>
  <c r="D15" i="118"/>
  <c r="L14" i="118"/>
  <c r="K14" i="118"/>
  <c r="G14" i="118"/>
  <c r="D14" i="118"/>
  <c r="J14" i="118" s="1"/>
  <c r="L13" i="118"/>
  <c r="K13" i="118"/>
  <c r="G13" i="118"/>
  <c r="J13" i="118" s="1"/>
  <c r="D13" i="118"/>
  <c r="L12" i="118"/>
  <c r="K12" i="118"/>
  <c r="G12" i="118"/>
  <c r="J12" i="118" s="1"/>
  <c r="D12" i="118"/>
  <c r="L11" i="118"/>
  <c r="K11" i="118"/>
  <c r="G11" i="118"/>
  <c r="D11" i="118"/>
  <c r="L10" i="118"/>
  <c r="K10" i="118"/>
  <c r="G10" i="118"/>
  <c r="D10" i="118"/>
  <c r="L9" i="118"/>
  <c r="K9" i="118"/>
  <c r="G9" i="118"/>
  <c r="D9" i="118"/>
  <c r="L8" i="118"/>
  <c r="K8" i="118"/>
  <c r="G8" i="118"/>
  <c r="D8" i="118"/>
  <c r="L7" i="118"/>
  <c r="K7" i="118"/>
  <c r="G7" i="118"/>
  <c r="D7" i="118"/>
  <c r="L6" i="118"/>
  <c r="K6" i="118"/>
  <c r="G6" i="118"/>
  <c r="D6" i="118"/>
  <c r="L5" i="118"/>
  <c r="K5" i="118"/>
  <c r="G5" i="118"/>
  <c r="J5" i="118" s="1"/>
  <c r="D5" i="118"/>
  <c r="L4" i="118"/>
  <c r="K4" i="118"/>
  <c r="G4" i="118"/>
  <c r="J4" i="118" s="1"/>
  <c r="D4" i="118"/>
  <c r="L3" i="118"/>
  <c r="K3" i="118"/>
  <c r="G3" i="118"/>
  <c r="D3" i="118"/>
  <c r="J11" i="123" l="1"/>
  <c r="J9" i="123"/>
  <c r="J3" i="123"/>
  <c r="J8" i="123"/>
  <c r="J10" i="123"/>
  <c r="J15" i="123"/>
  <c r="J16" i="122"/>
  <c r="J12" i="122"/>
  <c r="I7" i="125"/>
  <c r="I8" i="125" s="1"/>
  <c r="I9" i="125" s="1"/>
  <c r="I10" i="125" s="1"/>
  <c r="I11" i="125" s="1"/>
  <c r="I12" i="125" s="1"/>
  <c r="I13" i="125" s="1"/>
  <c r="I14" i="125" s="1"/>
  <c r="I15" i="125" s="1"/>
  <c r="J7" i="125"/>
  <c r="J9" i="125"/>
  <c r="J11" i="125"/>
  <c r="J13" i="125"/>
  <c r="J10" i="125"/>
  <c r="J12" i="125"/>
  <c r="J7" i="123"/>
  <c r="J13" i="123"/>
  <c r="J6" i="123"/>
  <c r="J14" i="123"/>
  <c r="J5" i="123"/>
  <c r="J12" i="123"/>
  <c r="J4" i="123"/>
  <c r="J4" i="122"/>
  <c r="J6" i="122"/>
  <c r="J14" i="122"/>
  <c r="J11" i="122"/>
  <c r="J13" i="122"/>
  <c r="J5" i="122"/>
  <c r="J4" i="121"/>
  <c r="J6" i="121"/>
  <c r="J8" i="121"/>
  <c r="J16" i="121"/>
  <c r="J3" i="121"/>
  <c r="J10" i="121"/>
  <c r="J12" i="121"/>
  <c r="J15" i="121"/>
  <c r="J7" i="121"/>
  <c r="J9" i="119"/>
  <c r="J11" i="119"/>
  <c r="J13" i="119"/>
  <c r="J6" i="119"/>
  <c r="J10" i="119"/>
  <c r="J12" i="119"/>
  <c r="J3" i="119"/>
  <c r="J5" i="119"/>
  <c r="J7" i="119"/>
  <c r="J4" i="119"/>
  <c r="J8" i="119"/>
  <c r="J15" i="119"/>
  <c r="J6" i="118"/>
  <c r="I6" i="118"/>
  <c r="I7" i="118" s="1"/>
  <c r="I8" i="118" s="1"/>
  <c r="I9" i="118" s="1"/>
  <c r="I12" i="118" s="1"/>
  <c r="I13" i="118" s="1"/>
  <c r="J3" i="118"/>
  <c r="J16" i="118"/>
  <c r="J8" i="118"/>
  <c r="J7" i="118"/>
  <c r="J9" i="118"/>
  <c r="J11" i="118"/>
  <c r="J10" i="118"/>
  <c r="I9" i="117" l="1"/>
  <c r="I8" i="117"/>
  <c r="I6" i="117"/>
  <c r="I5" i="117"/>
  <c r="I12" i="116"/>
  <c r="I10" i="116"/>
  <c r="I8" i="116"/>
  <c r="I7" i="116"/>
  <c r="I4" i="116"/>
  <c r="I3" i="116"/>
  <c r="I12" i="115"/>
  <c r="I11" i="115"/>
  <c r="I7" i="115"/>
  <c r="I6" i="115"/>
  <c r="I4" i="115"/>
  <c r="I3" i="111"/>
  <c r="I4" i="111"/>
  <c r="I9" i="109"/>
  <c r="I8" i="109"/>
  <c r="I5" i="109"/>
  <c r="I4" i="109"/>
  <c r="I3" i="117" l="1"/>
  <c r="L12" i="117"/>
  <c r="K12" i="117"/>
  <c r="H12" i="117"/>
  <c r="G12" i="117"/>
  <c r="D12" i="117"/>
  <c r="L11" i="117"/>
  <c r="K11" i="117"/>
  <c r="H11" i="117"/>
  <c r="G11" i="117"/>
  <c r="D11" i="117"/>
  <c r="M10" i="117"/>
  <c r="L10" i="117"/>
  <c r="K10" i="117"/>
  <c r="H10" i="117"/>
  <c r="G10" i="117"/>
  <c r="D10" i="117"/>
  <c r="M9" i="117"/>
  <c r="M8" i="117" s="1"/>
  <c r="M7" i="117" s="1"/>
  <c r="M6" i="117" s="1"/>
  <c r="M5" i="117" s="1"/>
  <c r="M4" i="117" s="1"/>
  <c r="M3" i="117" s="1"/>
  <c r="L9" i="117"/>
  <c r="K9" i="117"/>
  <c r="H9" i="117"/>
  <c r="G9" i="117"/>
  <c r="D9" i="117"/>
  <c r="L8" i="117"/>
  <c r="K8" i="117"/>
  <c r="H8" i="117"/>
  <c r="G8" i="117"/>
  <c r="D8" i="117"/>
  <c r="L7" i="117"/>
  <c r="K7" i="117"/>
  <c r="H7" i="117"/>
  <c r="G7" i="117"/>
  <c r="D7" i="117"/>
  <c r="L6" i="117"/>
  <c r="K6" i="117"/>
  <c r="H6" i="117"/>
  <c r="G6" i="117"/>
  <c r="D6" i="117"/>
  <c r="L5" i="117"/>
  <c r="K5" i="117"/>
  <c r="H5" i="117"/>
  <c r="G5" i="117"/>
  <c r="D5" i="117"/>
  <c r="L4" i="117"/>
  <c r="K4" i="117"/>
  <c r="H4" i="117"/>
  <c r="G4" i="117"/>
  <c r="J4" i="117" s="1"/>
  <c r="D4" i="117"/>
  <c r="L3" i="117"/>
  <c r="K3" i="117"/>
  <c r="H3" i="117"/>
  <c r="G3" i="117"/>
  <c r="D3" i="117"/>
  <c r="I4" i="117" s="1"/>
  <c r="L12" i="116"/>
  <c r="K12" i="116"/>
  <c r="H12" i="116"/>
  <c r="G12" i="116"/>
  <c r="D12" i="116"/>
  <c r="L11" i="116"/>
  <c r="K11" i="116"/>
  <c r="H11" i="116"/>
  <c r="G11" i="116"/>
  <c r="D11" i="116"/>
  <c r="M10" i="116"/>
  <c r="L10" i="116"/>
  <c r="K10" i="116"/>
  <c r="H10" i="116"/>
  <c r="G10" i="116"/>
  <c r="D10" i="116"/>
  <c r="M9" i="116"/>
  <c r="L9" i="116"/>
  <c r="K9" i="116"/>
  <c r="H9" i="116"/>
  <c r="G9" i="116"/>
  <c r="D9" i="116"/>
  <c r="M8" i="116"/>
  <c r="L8" i="116"/>
  <c r="K8" i="116"/>
  <c r="H8" i="116"/>
  <c r="G8" i="116"/>
  <c r="D8" i="116"/>
  <c r="M7" i="116"/>
  <c r="L7" i="116"/>
  <c r="K7" i="116"/>
  <c r="H7" i="116"/>
  <c r="G7" i="116"/>
  <c r="D7" i="116"/>
  <c r="M6" i="116"/>
  <c r="L6" i="116"/>
  <c r="K6" i="116"/>
  <c r="H6" i="116"/>
  <c r="G6" i="116"/>
  <c r="D6" i="116"/>
  <c r="M5" i="116"/>
  <c r="L5" i="116"/>
  <c r="K5" i="116"/>
  <c r="H5" i="116"/>
  <c r="G5" i="116"/>
  <c r="D5" i="116"/>
  <c r="M4" i="116"/>
  <c r="L4" i="116"/>
  <c r="K4" i="116"/>
  <c r="H4" i="116"/>
  <c r="G4" i="116"/>
  <c r="D4" i="116"/>
  <c r="I5" i="116" s="1"/>
  <c r="M3" i="116"/>
  <c r="L3" i="116"/>
  <c r="K3" i="116"/>
  <c r="H3" i="116"/>
  <c r="G3" i="116"/>
  <c r="D3" i="116"/>
  <c r="I3" i="115"/>
  <c r="L12" i="115"/>
  <c r="K12" i="115"/>
  <c r="H12" i="115"/>
  <c r="G12" i="115"/>
  <c r="J12" i="115" s="1"/>
  <c r="D12" i="115"/>
  <c r="L11" i="115"/>
  <c r="K11" i="115"/>
  <c r="H11" i="115"/>
  <c r="G11" i="115"/>
  <c r="D11" i="115"/>
  <c r="M10" i="115"/>
  <c r="L10" i="115"/>
  <c r="K10" i="115"/>
  <c r="H10" i="115"/>
  <c r="G10" i="115"/>
  <c r="D10" i="115"/>
  <c r="M9" i="115"/>
  <c r="L9" i="115"/>
  <c r="K9" i="115"/>
  <c r="H9" i="115"/>
  <c r="G9" i="115"/>
  <c r="D9" i="115"/>
  <c r="M8" i="115"/>
  <c r="L8" i="115"/>
  <c r="K8" i="115"/>
  <c r="H8" i="115"/>
  <c r="G8" i="115"/>
  <c r="D8" i="115"/>
  <c r="M7" i="115"/>
  <c r="L7" i="115"/>
  <c r="K7" i="115"/>
  <c r="H7" i="115"/>
  <c r="G7" i="115"/>
  <c r="D7" i="115"/>
  <c r="M6" i="115"/>
  <c r="L6" i="115"/>
  <c r="K6" i="115"/>
  <c r="H6" i="115"/>
  <c r="G6" i="115"/>
  <c r="D6" i="115"/>
  <c r="M5" i="115"/>
  <c r="L5" i="115"/>
  <c r="K5" i="115"/>
  <c r="H5" i="115"/>
  <c r="G5" i="115"/>
  <c r="D5" i="115"/>
  <c r="M4" i="115"/>
  <c r="L4" i="115"/>
  <c r="K4" i="115"/>
  <c r="H4" i="115"/>
  <c r="G4" i="115"/>
  <c r="D4" i="115"/>
  <c r="I5" i="115" s="1"/>
  <c r="M3" i="115"/>
  <c r="L3" i="115"/>
  <c r="K3" i="115"/>
  <c r="H3" i="115"/>
  <c r="G3" i="115"/>
  <c r="D3" i="115"/>
  <c r="I7" i="117" l="1"/>
  <c r="I10" i="117" s="1"/>
  <c r="I11" i="117" s="1"/>
  <c r="I12" i="117" s="1"/>
  <c r="J5" i="117"/>
  <c r="J11" i="117"/>
  <c r="J11" i="116"/>
  <c r="J12" i="116"/>
  <c r="I8" i="115"/>
  <c r="I9" i="115" s="1"/>
  <c r="I10" i="115" s="1"/>
  <c r="J3" i="115"/>
  <c r="J8" i="115"/>
  <c r="J7" i="117"/>
  <c r="J10" i="117"/>
  <c r="J9" i="117"/>
  <c r="J3" i="117"/>
  <c r="J6" i="117"/>
  <c r="J12" i="117"/>
  <c r="J8" i="117"/>
  <c r="J3" i="116"/>
  <c r="J7" i="116"/>
  <c r="J6" i="116"/>
  <c r="J4" i="116"/>
  <c r="J8" i="116"/>
  <c r="I6" i="116"/>
  <c r="J10" i="116"/>
  <c r="J5" i="116"/>
  <c r="J9" i="116"/>
  <c r="J7" i="115"/>
  <c r="J6" i="115"/>
  <c r="J10" i="115"/>
  <c r="J5" i="115"/>
  <c r="J9" i="115"/>
  <c r="J11" i="115"/>
  <c r="J4" i="115"/>
  <c r="I9" i="116" l="1"/>
  <c r="I11" i="116" s="1"/>
  <c r="K11" i="114"/>
  <c r="L11" i="114"/>
  <c r="L15" i="114"/>
  <c r="K15" i="114"/>
  <c r="G15" i="114"/>
  <c r="D15" i="114"/>
  <c r="L14" i="114"/>
  <c r="K14" i="114"/>
  <c r="G14" i="114"/>
  <c r="D14" i="114"/>
  <c r="L13" i="114"/>
  <c r="K13" i="114"/>
  <c r="G13" i="114"/>
  <c r="D13" i="114"/>
  <c r="L12" i="114"/>
  <c r="K12" i="114"/>
  <c r="G12" i="114"/>
  <c r="D12" i="114"/>
  <c r="K10" i="114"/>
  <c r="L10" i="114"/>
  <c r="L9" i="114"/>
  <c r="K9" i="114"/>
  <c r="D9" i="114"/>
  <c r="L8" i="114"/>
  <c r="K8" i="114"/>
  <c r="D8" i="114"/>
  <c r="L7" i="114"/>
  <c r="K7" i="114"/>
  <c r="D7" i="114"/>
  <c r="L6" i="114"/>
  <c r="K6" i="114"/>
  <c r="D6" i="114"/>
  <c r="L5" i="114"/>
  <c r="K5" i="114"/>
  <c r="L4" i="114"/>
  <c r="K4" i="114"/>
  <c r="D4" i="114"/>
  <c r="L3" i="114"/>
  <c r="K3" i="114"/>
  <c r="D3" i="114"/>
  <c r="J7" i="114" l="1"/>
  <c r="J3" i="114"/>
  <c r="J5" i="114"/>
  <c r="I4" i="114"/>
  <c r="D11" i="114"/>
  <c r="J13" i="114"/>
  <c r="J12" i="114"/>
  <c r="J14" i="114"/>
  <c r="J9" i="114"/>
  <c r="J15" i="114"/>
  <c r="J4" i="114"/>
  <c r="J6" i="114"/>
  <c r="J8" i="114"/>
  <c r="D10" i="114"/>
  <c r="K10" i="112"/>
  <c r="L10" i="112"/>
  <c r="K3" i="112"/>
  <c r="K16" i="112"/>
  <c r="D16" i="112"/>
  <c r="L16" i="112"/>
  <c r="M15" i="112"/>
  <c r="M14" i="112" s="1"/>
  <c r="M13" i="112" s="1"/>
  <c r="M7" i="112" s="1"/>
  <c r="M6" i="112" s="1"/>
  <c r="M5" i="112" s="1"/>
  <c r="M4" i="112" s="1"/>
  <c r="M3" i="112" s="1"/>
  <c r="K15" i="112"/>
  <c r="L15" i="112"/>
  <c r="K14" i="112"/>
  <c r="L14" i="112"/>
  <c r="K13" i="112"/>
  <c r="L13" i="112"/>
  <c r="K11" i="112"/>
  <c r="L11" i="112"/>
  <c r="K12" i="112"/>
  <c r="L12" i="112"/>
  <c r="K9" i="112"/>
  <c r="L9" i="112"/>
  <c r="K8" i="112"/>
  <c r="L8" i="112"/>
  <c r="K7" i="112"/>
  <c r="D7" i="112"/>
  <c r="L7" i="112"/>
  <c r="K6" i="112"/>
  <c r="L6" i="112"/>
  <c r="K5" i="112"/>
  <c r="D5" i="112"/>
  <c r="L5" i="112"/>
  <c r="K4" i="112"/>
  <c r="L4" i="112"/>
  <c r="D3" i="112"/>
  <c r="L3" i="112"/>
  <c r="L12" i="111"/>
  <c r="K12" i="111"/>
  <c r="H12" i="111"/>
  <c r="G12" i="111"/>
  <c r="D12" i="111"/>
  <c r="L11" i="111"/>
  <c r="K11" i="111"/>
  <c r="H11" i="111"/>
  <c r="G11" i="111"/>
  <c r="D11" i="111"/>
  <c r="M10" i="111"/>
  <c r="L10" i="111"/>
  <c r="K10" i="111"/>
  <c r="H10" i="111"/>
  <c r="G10" i="111"/>
  <c r="D10" i="111"/>
  <c r="M9" i="111"/>
  <c r="L9" i="111"/>
  <c r="K9" i="111"/>
  <c r="H9" i="111"/>
  <c r="G9" i="111"/>
  <c r="D9" i="111"/>
  <c r="M8" i="111"/>
  <c r="L8" i="111"/>
  <c r="K8" i="111"/>
  <c r="H8" i="111"/>
  <c r="G8" i="111"/>
  <c r="J8" i="111" s="1"/>
  <c r="D8" i="111"/>
  <c r="M7" i="111"/>
  <c r="L7" i="111"/>
  <c r="K7" i="111"/>
  <c r="H7" i="111"/>
  <c r="G7" i="111"/>
  <c r="D7" i="111"/>
  <c r="M6" i="111"/>
  <c r="L6" i="111"/>
  <c r="K6" i="111"/>
  <c r="H6" i="111"/>
  <c r="G6" i="111"/>
  <c r="D6" i="111"/>
  <c r="M5" i="111"/>
  <c r="L5" i="111"/>
  <c r="K5" i="111"/>
  <c r="H5" i="111"/>
  <c r="G5" i="111"/>
  <c r="D5" i="111"/>
  <c r="M4" i="111"/>
  <c r="L4" i="111"/>
  <c r="K4" i="111"/>
  <c r="H4" i="111"/>
  <c r="G4" i="111"/>
  <c r="D4" i="111"/>
  <c r="M3" i="111"/>
  <c r="L3" i="111"/>
  <c r="K3" i="111"/>
  <c r="H3" i="111"/>
  <c r="G3" i="111"/>
  <c r="D3" i="111"/>
  <c r="H4" i="109"/>
  <c r="H5" i="109"/>
  <c r="H6" i="109"/>
  <c r="H7" i="109"/>
  <c r="H8" i="109"/>
  <c r="H9" i="109"/>
  <c r="H10" i="109"/>
  <c r="H11" i="109"/>
  <c r="H12" i="109"/>
  <c r="H3" i="109"/>
  <c r="M9" i="109"/>
  <c r="M8" i="109" s="1"/>
  <c r="M7" i="109" s="1"/>
  <c r="M6" i="109" s="1"/>
  <c r="M5" i="109" s="1"/>
  <c r="M4" i="109" s="1"/>
  <c r="M3" i="109" s="1"/>
  <c r="M10" i="109"/>
  <c r="K12" i="109"/>
  <c r="L12" i="109"/>
  <c r="K11" i="109"/>
  <c r="L11" i="109"/>
  <c r="K10" i="109"/>
  <c r="G10" i="109"/>
  <c r="K9" i="109"/>
  <c r="L9" i="109"/>
  <c r="K8" i="109"/>
  <c r="D8" i="109"/>
  <c r="L8" i="109"/>
  <c r="K7" i="109"/>
  <c r="G6" i="109"/>
  <c r="L6" i="109"/>
  <c r="K5" i="109"/>
  <c r="D5" i="109"/>
  <c r="K4" i="109"/>
  <c r="I3" i="109"/>
  <c r="D3" i="109"/>
  <c r="I5" i="114" l="1"/>
  <c r="I6" i="114" s="1"/>
  <c r="I7" i="114" s="1"/>
  <c r="I8" i="114" s="1"/>
  <c r="I9" i="114" s="1"/>
  <c r="I10" i="114" s="1"/>
  <c r="J5" i="111"/>
  <c r="J9" i="111"/>
  <c r="J11" i="111"/>
  <c r="J4" i="111"/>
  <c r="I5" i="111"/>
  <c r="I6" i="111" s="1"/>
  <c r="I7" i="111" s="1"/>
  <c r="I8" i="111" s="1"/>
  <c r="I9" i="111" s="1"/>
  <c r="I10" i="111" s="1"/>
  <c r="I11" i="111" s="1"/>
  <c r="I12" i="111" s="1"/>
  <c r="J12" i="111"/>
  <c r="J7" i="111"/>
  <c r="J11" i="114"/>
  <c r="J10" i="114"/>
  <c r="D4" i="112"/>
  <c r="I4" i="112" s="1"/>
  <c r="G5" i="112"/>
  <c r="J5" i="112" s="1"/>
  <c r="G4" i="112"/>
  <c r="D8" i="112"/>
  <c r="D6" i="112"/>
  <c r="G15" i="112"/>
  <c r="D11" i="112"/>
  <c r="D10" i="112"/>
  <c r="G10" i="112"/>
  <c r="G3" i="112"/>
  <c r="J3" i="112" s="1"/>
  <c r="G6" i="112"/>
  <c r="G7" i="112"/>
  <c r="J7" i="112" s="1"/>
  <c r="G8" i="112"/>
  <c r="G12" i="112"/>
  <c r="J12" i="112" s="1"/>
  <c r="G11" i="112"/>
  <c r="G9" i="112"/>
  <c r="G13" i="112"/>
  <c r="G14" i="112"/>
  <c r="D12" i="112"/>
  <c r="D14" i="112"/>
  <c r="D15" i="112"/>
  <c r="G16" i="112"/>
  <c r="J16" i="112" s="1"/>
  <c r="D9" i="112"/>
  <c r="D13" i="112"/>
  <c r="J6" i="111"/>
  <c r="J10" i="111"/>
  <c r="J3" i="111"/>
  <c r="G4" i="109"/>
  <c r="G8" i="109"/>
  <c r="J8" i="109" s="1"/>
  <c r="G7" i="109"/>
  <c r="D12" i="109"/>
  <c r="G5" i="109"/>
  <c r="J5" i="109" s="1"/>
  <c r="D11" i="109"/>
  <c r="G11" i="109"/>
  <c r="L4" i="109"/>
  <c r="G9" i="109"/>
  <c r="D4" i="109"/>
  <c r="G3" i="109"/>
  <c r="J3" i="109" s="1"/>
  <c r="D6" i="109"/>
  <c r="G12" i="109"/>
  <c r="J12" i="109" s="1"/>
  <c r="D9" i="109"/>
  <c r="L7" i="109"/>
  <c r="L10" i="109"/>
  <c r="D7" i="109"/>
  <c r="L5" i="109"/>
  <c r="D10" i="109"/>
  <c r="K3" i="109"/>
  <c r="L3" i="109"/>
  <c r="K6" i="109"/>
  <c r="I5" i="112" l="1"/>
  <c r="I6" i="112" s="1"/>
  <c r="I7" i="112" s="1"/>
  <c r="I8" i="112" s="1"/>
  <c r="I9" i="112" s="1"/>
  <c r="I10" i="112" s="1"/>
  <c r="I12" i="112" s="1"/>
  <c r="I11" i="112" s="1"/>
  <c r="I13" i="112" s="1"/>
  <c r="I14" i="112" s="1"/>
  <c r="I15" i="112" s="1"/>
  <c r="I16" i="112" s="1"/>
  <c r="J6" i="109"/>
  <c r="I6" i="109"/>
  <c r="I7" i="109" s="1"/>
  <c r="I11" i="114"/>
  <c r="I12" i="114" s="1"/>
  <c r="I13" i="114" s="1"/>
  <c r="I14" i="114" s="1"/>
  <c r="I15" i="114" s="1"/>
  <c r="J15" i="112"/>
  <c r="J6" i="112"/>
  <c r="J10" i="112"/>
  <c r="J9" i="112"/>
  <c r="J11" i="112"/>
  <c r="J8" i="112"/>
  <c r="J4" i="112"/>
  <c r="J14" i="112"/>
  <c r="J13" i="112"/>
  <c r="J7" i="109"/>
  <c r="J4" i="109"/>
  <c r="J11" i="109"/>
  <c r="J9" i="109"/>
  <c r="J10" i="109"/>
  <c r="I10" i="109" l="1"/>
  <c r="I11" i="109" s="1"/>
  <c r="I12" i="109" s="1"/>
  <c r="G7" i="99" l="1"/>
  <c r="D7" i="99" s="1"/>
  <c r="E10" i="108" s="1"/>
  <c r="K10" i="108" s="1"/>
  <c r="I7" i="100"/>
  <c r="G7" i="100" s="1"/>
  <c r="E7" i="100"/>
  <c r="D7" i="100"/>
  <c r="D7" i="87" l="1"/>
  <c r="F14" i="108" l="1"/>
  <c r="D3" i="101"/>
  <c r="F11" i="108" s="1"/>
  <c r="F16" i="108"/>
  <c r="F15" i="108"/>
  <c r="F9" i="108"/>
  <c r="F6" i="108"/>
  <c r="F13" i="108"/>
  <c r="G15" i="99"/>
  <c r="G6" i="99"/>
  <c r="G9" i="99"/>
  <c r="G12" i="99"/>
  <c r="G10" i="99"/>
  <c r="G16" i="99"/>
  <c r="G3" i="99"/>
  <c r="G14" i="99"/>
  <c r="G4" i="99"/>
  <c r="G8" i="99"/>
  <c r="G11" i="99"/>
  <c r="G13" i="99"/>
  <c r="G5" i="99"/>
  <c r="E16" i="100"/>
  <c r="E4" i="100"/>
  <c r="C9" i="108" s="1"/>
  <c r="E11" i="100"/>
  <c r="E6" i="100"/>
  <c r="C8" i="108" s="1"/>
  <c r="E13" i="100"/>
  <c r="E10" i="100"/>
  <c r="E15" i="100"/>
  <c r="C11" i="108" s="1"/>
  <c r="E8" i="100"/>
  <c r="E12" i="100"/>
  <c r="C12" i="108" s="1"/>
  <c r="E5" i="100"/>
  <c r="E3" i="100"/>
  <c r="C7" i="108" s="1"/>
  <c r="E9" i="100"/>
  <c r="C5" i="108" s="1"/>
  <c r="E14" i="100"/>
  <c r="C13" i="108" s="1"/>
  <c r="I16" i="100"/>
  <c r="G16" i="100" s="1"/>
  <c r="I4" i="100"/>
  <c r="G4" i="100" s="1"/>
  <c r="I11" i="100"/>
  <c r="G11" i="100" s="1"/>
  <c r="I6" i="100"/>
  <c r="G6" i="100" s="1"/>
  <c r="I13" i="100"/>
  <c r="G13" i="100" s="1"/>
  <c r="I10" i="100"/>
  <c r="G10" i="100" s="1"/>
  <c r="I15" i="100"/>
  <c r="G15" i="100" s="1"/>
  <c r="I8" i="100"/>
  <c r="G8" i="100" s="1"/>
  <c r="I12" i="100"/>
  <c r="G12" i="100" s="1"/>
  <c r="I5" i="100"/>
  <c r="G5" i="100" s="1"/>
  <c r="I3" i="100"/>
  <c r="G3" i="100" s="1"/>
  <c r="I9" i="100"/>
  <c r="G9" i="100" s="1"/>
  <c r="I14" i="100"/>
  <c r="G14" i="100" s="1"/>
  <c r="D16" i="100"/>
  <c r="D4" i="100"/>
  <c r="D11" i="100"/>
  <c r="D6" i="100"/>
  <c r="D13" i="100"/>
  <c r="D10" i="100"/>
  <c r="D15" i="100"/>
  <c r="D8" i="100"/>
  <c r="D12" i="100"/>
  <c r="D5" i="100"/>
  <c r="D3" i="100"/>
  <c r="D9" i="100"/>
  <c r="D14" i="100"/>
  <c r="C4" i="108" l="1"/>
  <c r="C10" i="108"/>
  <c r="C16" i="108"/>
  <c r="F12" i="108"/>
  <c r="F8" i="108"/>
  <c r="C15" i="108"/>
  <c r="C6" i="108"/>
  <c r="C3" i="108"/>
  <c r="F3" i="108"/>
  <c r="C14" i="108"/>
  <c r="F7" i="108"/>
  <c r="F5" i="108"/>
  <c r="D13" i="99"/>
  <c r="E5" i="108" s="1"/>
  <c r="K5" i="108" s="1"/>
  <c r="D11" i="99"/>
  <c r="E7" i="108" s="1"/>
  <c r="K7" i="108" s="1"/>
  <c r="D8" i="99"/>
  <c r="E12" i="108" s="1"/>
  <c r="K12" i="108" s="1"/>
  <c r="D4" i="99"/>
  <c r="E14" i="108" s="1"/>
  <c r="K14" i="108" s="1"/>
  <c r="D14" i="99"/>
  <c r="E3" i="108" s="1"/>
  <c r="K3" i="108" s="1"/>
  <c r="D3" i="99"/>
  <c r="E11" i="108" s="1"/>
  <c r="K11" i="108" s="1"/>
  <c r="D16" i="99"/>
  <c r="E4" i="108" s="1"/>
  <c r="K4" i="108" s="1"/>
  <c r="D10" i="99"/>
  <c r="E16" i="108" s="1"/>
  <c r="K16" i="108" s="1"/>
  <c r="D12" i="99"/>
  <c r="E8" i="108" s="1"/>
  <c r="K8" i="108" s="1"/>
  <c r="D9" i="99"/>
  <c r="E15" i="108" s="1"/>
  <c r="K15" i="108" s="1"/>
  <c r="D6" i="99"/>
  <c r="E9" i="108" s="1"/>
  <c r="K9" i="108" s="1"/>
  <c r="D15" i="99"/>
  <c r="E6" i="108" s="1"/>
  <c r="K6" i="108" s="1"/>
  <c r="D5" i="99"/>
  <c r="E13" i="108" s="1"/>
  <c r="K13" i="108" s="1"/>
  <c r="D11" i="87" l="1"/>
  <c r="D6" i="87"/>
  <c r="D5" i="87"/>
  <c r="D3" i="87"/>
  <c r="D9" i="87"/>
  <c r="B5" i="108" s="1"/>
  <c r="G5" i="108" s="1"/>
  <c r="D8" i="87"/>
  <c r="B8" i="108" s="1"/>
  <c r="D4" i="87"/>
  <c r="D10" i="87"/>
  <c r="D13" i="87"/>
  <c r="D14" i="87"/>
  <c r="D15" i="87"/>
  <c r="D16" i="87"/>
  <c r="B13" i="108" s="1"/>
  <c r="D12" i="87"/>
  <c r="B11" i="108" s="1"/>
  <c r="B6" i="108" l="1"/>
  <c r="L6" i="108" s="1"/>
  <c r="B7" i="108"/>
  <c r="D7" i="108" s="1"/>
  <c r="B3" i="108"/>
  <c r="G3" i="108" s="1"/>
  <c r="B9" i="108"/>
  <c r="L9" i="108" s="1"/>
  <c r="B14" i="108"/>
  <c r="D14" i="108" s="1"/>
  <c r="B4" i="108"/>
  <c r="B10" i="108"/>
  <c r="B15" i="108"/>
  <c r="G15" i="108" s="1"/>
  <c r="B16" i="108"/>
  <c r="D16" i="108" s="1"/>
  <c r="B12" i="108"/>
  <c r="D12" i="108" s="1"/>
  <c r="D11" i="108"/>
  <c r="L11" i="108"/>
  <c r="G11" i="108"/>
  <c r="D5" i="108"/>
  <c r="J5" i="108" s="1"/>
  <c r="L5" i="108"/>
  <c r="L8" i="108"/>
  <c r="D8" i="108"/>
  <c r="G8" i="108"/>
  <c r="L7" i="108"/>
  <c r="L13" i="108"/>
  <c r="D13" i="108"/>
  <c r="G13" i="108"/>
  <c r="M8" i="87"/>
  <c r="M11" i="87"/>
  <c r="M15" i="87"/>
  <c r="M3" i="87"/>
  <c r="M14" i="87"/>
  <c r="M13" i="87"/>
  <c r="M12" i="87"/>
  <c r="M10" i="87"/>
  <c r="M9" i="87"/>
  <c r="M7" i="87"/>
  <c r="M6" i="87"/>
  <c r="M5" i="87"/>
  <c r="M4" i="87"/>
  <c r="D6" i="108" l="1"/>
  <c r="G6" i="108"/>
  <c r="G9" i="108"/>
  <c r="J9" i="108" s="1"/>
  <c r="D9" i="108"/>
  <c r="D3" i="108"/>
  <c r="G7" i="108"/>
  <c r="J7" i="108" s="1"/>
  <c r="L3" i="108"/>
  <c r="I4" i="108"/>
  <c r="I5" i="108" s="1"/>
  <c r="I6" i="108" s="1"/>
  <c r="I7" i="108" s="1"/>
  <c r="I8" i="108" s="1"/>
  <c r="I9" i="108" s="1"/>
  <c r="I10" i="108" s="1"/>
  <c r="I11" i="108" s="1"/>
  <c r="I12" i="108" s="1"/>
  <c r="I13" i="108" s="1"/>
  <c r="I14" i="108" s="1"/>
  <c r="I15" i="108" s="1"/>
  <c r="I16" i="108" s="1"/>
  <c r="L14" i="108"/>
  <c r="G4" i="108"/>
  <c r="L4" i="108"/>
  <c r="L16" i="108"/>
  <c r="D15" i="108"/>
  <c r="J15" i="108" s="1"/>
  <c r="L15" i="108"/>
  <c r="G14" i="108"/>
  <c r="J14" i="108" s="1"/>
  <c r="D4" i="108"/>
  <c r="J3" i="108"/>
  <c r="G16" i="108"/>
  <c r="J16" i="108" s="1"/>
  <c r="L10" i="108"/>
  <c r="G10" i="108"/>
  <c r="D10" i="108"/>
  <c r="G12" i="108"/>
  <c r="J12" i="108" s="1"/>
  <c r="L12" i="108"/>
  <c r="J8" i="108"/>
  <c r="J11" i="108"/>
  <c r="J13" i="108"/>
  <c r="J6" i="108" l="1"/>
  <c r="J4" i="108"/>
  <c r="J10" i="108"/>
  <c r="M9" i="108" l="1"/>
  <c r="M8" i="108" l="1"/>
  <c r="M7" i="108" s="1"/>
  <c r="M6" i="108" s="1"/>
  <c r="M5" i="108" s="1"/>
  <c r="M4" i="108" s="1"/>
  <c r="M3" i="108" s="1"/>
  <c r="I4" i="134"/>
  <c r="I5" i="134" s="1"/>
  <c r="I6" i="134" s="1"/>
  <c r="I7" i="134" s="1"/>
  <c r="I8" i="134" s="1"/>
  <c r="I9" i="134" s="1"/>
  <c r="I10" i="134" s="1"/>
  <c r="I11" i="134" s="1"/>
  <c r="I12" i="134" s="1"/>
  <c r="I13" i="134" s="1"/>
  <c r="I14" i="134" s="1"/>
  <c r="I15" i="134" s="1"/>
  <c r="M4" i="134"/>
  <c r="M5" i="134"/>
  <c r="M6" i="134"/>
  <c r="M7" i="134"/>
  <c r="M8" i="134"/>
  <c r="M9" i="134"/>
  <c r="M10" i="134"/>
  <c r="M11" i="134"/>
  <c r="M12" i="134"/>
  <c r="M13" i="134"/>
  <c r="M14" i="134"/>
  <c r="M15" i="134"/>
</calcChain>
</file>

<file path=xl/sharedStrings.xml><?xml version="1.0" encoding="utf-8"?>
<sst xmlns="http://schemas.openxmlformats.org/spreadsheetml/2006/main" count="11067" uniqueCount="333">
  <si>
    <t>Départs en fin de carrière</t>
  </si>
  <si>
    <t>FAP agrégées</t>
  </si>
  <si>
    <t>effectif 2019</t>
  </si>
  <si>
    <t>Jeunes débutants</t>
  </si>
  <si>
    <t>Créa en pct</t>
  </si>
  <si>
    <t>Créa</t>
  </si>
  <si>
    <t>Mobilités régionales</t>
  </si>
  <si>
    <t>Auvergne-Rhône-Alpes</t>
  </si>
  <si>
    <t>Bourgogne-Franche-Comté</t>
  </si>
  <si>
    <t>Bretagne</t>
  </si>
  <si>
    <t>Centre-Val de Loire</t>
  </si>
  <si>
    <t>Corse</t>
  </si>
  <si>
    <t>Île-de-France</t>
  </si>
  <si>
    <t>Normandie</t>
  </si>
  <si>
    <t>Pays de la Loire</t>
  </si>
  <si>
    <t>Occitanie</t>
  </si>
  <si>
    <t>Nouvelle-Aquitaine</t>
  </si>
  <si>
    <t>Provence-Alpes-Côte d'Azur</t>
  </si>
  <si>
    <t>Hauts-de-France</t>
  </si>
  <si>
    <t>Grand Est</t>
  </si>
  <si>
    <t xml:space="preserve">Figure 26 – jeunes débutants en relatif pour les régions
</t>
  </si>
  <si>
    <t xml:space="preserve">Figure 26 –  créations nettes en emploi en relatif pour les régions
</t>
  </si>
  <si>
    <t>BDR</t>
  </si>
  <si>
    <t>Somme de création nette</t>
  </si>
  <si>
    <t>Somme de fins de carrière</t>
  </si>
  <si>
    <t>BDR en pct</t>
  </si>
  <si>
    <t>Créations nettes en relatif</t>
  </si>
  <si>
    <t>Départs en fin de carrière en relatif</t>
  </si>
  <si>
    <t>Jeunes déb en pct</t>
  </si>
  <si>
    <t>Jeunes déb</t>
  </si>
  <si>
    <t xml:space="preserve">Figure 26 – mob géo en relatif pour les régions
</t>
  </si>
  <si>
    <t>Mob géo en pct</t>
  </si>
  <si>
    <t>Mob géo</t>
  </si>
  <si>
    <t>Déséquilibre</t>
  </si>
  <si>
    <t>France métropolitaine</t>
  </si>
  <si>
    <t>Etiquette création/déstruction d'emploi</t>
  </si>
  <si>
    <t>Etiquette - JDB</t>
  </si>
  <si>
    <t>Dés rapporté au BDR</t>
  </si>
  <si>
    <t>Dénominateur</t>
  </si>
  <si>
    <t>Besoins en recrutement</t>
  </si>
  <si>
    <t>Créations /destructions nettes d'emploi</t>
  </si>
  <si>
    <t>Figure 34 – Les déséquilibres potentiels des métiers dans le scénario de référence entre 2019 et 2030, en milliers</t>
  </si>
  <si>
    <t>Déséquilibre en eff</t>
  </si>
  <si>
    <t>Etiquette dés en eff</t>
  </si>
  <si>
    <t>Figure 34 – Les déséquilibres potentiels des métiers dans le scénario de référence entre 2019 et 2030, en milliers en Occitanie</t>
  </si>
  <si>
    <t>Employés de maison</t>
  </si>
  <si>
    <t>Aides à domicile</t>
  </si>
  <si>
    <t>Agents d'exploitation des transports</t>
  </si>
  <si>
    <t>Dirigeants d'entreprises</t>
  </si>
  <si>
    <t>Ouvriers qualifiés de la manutention</t>
  </si>
  <si>
    <t>Patrons et cadres d'hôtels, cafés, restaurants</t>
  </si>
  <si>
    <t>Cadres commerciaux et technico-commerciaux</t>
  </si>
  <si>
    <t>Cadres des services administratifs, comptables et financiers</t>
  </si>
  <si>
    <t>Ouvriers du textile et du cuir</t>
  </si>
  <si>
    <t>Professions intermédiaires administratives de la fonction publique (catégorie B et assimilés)</t>
  </si>
  <si>
    <t>Agents d'entretien</t>
  </si>
  <si>
    <t>Assistantes maternelles</t>
  </si>
  <si>
    <t>Conducteurs de véhicules</t>
  </si>
  <si>
    <t>Employés des services divers</t>
  </si>
  <si>
    <t>Techniciens et agents de maîtrise des industries mécaniques</t>
  </si>
  <si>
    <t>Ouvriers qualifiés des travaux publics, du béton et de l'extraction</t>
  </si>
  <si>
    <t>Conducteurs d'engins du bâtiment et des travaux publics</t>
  </si>
  <si>
    <t>Ouvriers qualifiés du gros œuvre du bâtiment</t>
  </si>
  <si>
    <t>Agriculteurs, éleveurs, sylviculteurs, bûcherons</t>
  </si>
  <si>
    <t>Ouvriers des industries graphiques</t>
  </si>
  <si>
    <t>Ouvriers qualifiés du second œuvre du bâtiment</t>
  </si>
  <si>
    <t>Aides-soignants</t>
  </si>
  <si>
    <t>Agents de gardiennage et de sécurité</t>
  </si>
  <si>
    <t>Cadres de la fonction publique (catégorie A et assimilés)</t>
  </si>
  <si>
    <t>Maraîchers, jardiniers, viticulteurs</t>
  </si>
  <si>
    <t>Ouvriers qualifiés travaillant par enlèvement de métal</t>
  </si>
  <si>
    <t>Ouvriers qualifiés travaillant par formage de métal</t>
  </si>
  <si>
    <t>Cadres du bâtiment et des travaux publics</t>
  </si>
  <si>
    <t>Techniciens et agents de maîtrise des industries de process</t>
  </si>
  <si>
    <t>Cadres des transports, de la logistique et navigants de l'aviation</t>
  </si>
  <si>
    <t>Ingénieurs de l'informatique</t>
  </si>
  <si>
    <t>Techniciens et agents de maîtrise du bâtiment et des travaux publics</t>
  </si>
  <si>
    <t>Formateurs</t>
  </si>
  <si>
    <t>Ouvriers du travail du bois et de l'ameublement</t>
  </si>
  <si>
    <t>Enseignants</t>
  </si>
  <si>
    <t>Maîtrise des magasins et intermédiaires du commerce</t>
  </si>
  <si>
    <t>Techniciens et agents de maîtrise des matériaux souples, du bois et des industries graphiques</t>
  </si>
  <si>
    <t>Ingénieurs et cadres techniques de l'industrie</t>
  </si>
  <si>
    <t>Cadres de la banque et des assurances</t>
  </si>
  <si>
    <t>Ouvriers qualifiés de la maintenance</t>
  </si>
  <si>
    <t>Secrétaires</t>
  </si>
  <si>
    <t>Artisans, Politique et Clérgé</t>
  </si>
  <si>
    <t>Ouvriers qualifiés des industries de process</t>
  </si>
  <si>
    <t>Secrétaires de direction</t>
  </si>
  <si>
    <t>Ouviers non qualifiés de la mécanique ou travaillant par enlèvement ou formage de métal</t>
  </si>
  <si>
    <t>Techniciens et agents de maîtrise de l'électricité et de l'électronique</t>
  </si>
  <si>
    <t>Médecins et assimilés</t>
  </si>
  <si>
    <t>Techniciens et agents de maîtrise de la maintenance</t>
  </si>
  <si>
    <t>Bouchers, charcutiers, boulangers</t>
  </si>
  <si>
    <t>Infirmiers, sages-femmes</t>
  </si>
  <si>
    <t>Techniciens des services administratifs, comptables et financiers</t>
  </si>
  <si>
    <t>Attachés commerciaux et représentants</t>
  </si>
  <si>
    <t>Cuisiniers</t>
  </si>
  <si>
    <t>Professionnels des arts et des spectacles</t>
  </si>
  <si>
    <t>Ouvriers non qualifiés de la manutention</t>
  </si>
  <si>
    <t>Ouvriers qualifiés de la mécanique</t>
  </si>
  <si>
    <t>Personnels d'études et de recherche</t>
  </si>
  <si>
    <t>Professionnels du droit (hors juristes en entreprise)</t>
  </si>
  <si>
    <t>Employés administratifs de la fonction publique (catégorie C et assimilés)</t>
  </si>
  <si>
    <t>Ouvriers non qualifiés des industries de process</t>
  </si>
  <si>
    <t>Agents administratifs et commerciaux des transports et du tourisme</t>
  </si>
  <si>
    <t>Marins, pêcheurs, aquaculteurs</t>
  </si>
  <si>
    <t>Techniciens et cadres de l'agriculture</t>
  </si>
  <si>
    <t>Professionnels de la communication et de l'information</t>
  </si>
  <si>
    <t>Professionnels de l'action sociale et de l'orientation</t>
  </si>
  <si>
    <t>Ouvriers non qualifiés du second œuvre du bâtiment</t>
  </si>
  <si>
    <t>Ouvriers qualifiés de la réparation automobile</t>
  </si>
  <si>
    <t>Ouvriers qualifiés de l'électricité et de l'électronique</t>
  </si>
  <si>
    <t>Professions para-médicales</t>
  </si>
  <si>
    <t>Techniciens de l'informatique</t>
  </si>
  <si>
    <t>Ouvriers non qualifiés de l'électricité et de l'électronique</t>
  </si>
  <si>
    <t>Employés et opérateurs de l'informatique</t>
  </si>
  <si>
    <t>Coiffeurs, esthéticiens</t>
  </si>
  <si>
    <t>Ouvriers non qualifiés du gros œuvre du bâtiment, des travaux publics, du béton et de l'extraction</t>
  </si>
  <si>
    <t>Armée, police, pompiers</t>
  </si>
  <si>
    <t>Vendeurs</t>
  </si>
  <si>
    <t>Employés de la comptabilité</t>
  </si>
  <si>
    <t>Techniciens de la banque et des assurances</t>
  </si>
  <si>
    <t>Caissiers, employés de libre service</t>
  </si>
  <si>
    <t>Professionnels de l'action culturelle, sportive et surveillants</t>
  </si>
  <si>
    <t>Employés et agents de maîtrise de l'hôtellerie et de la restauration</t>
  </si>
  <si>
    <t>Employés de la banque et des assurances</t>
  </si>
  <si>
    <t>Employés administratifs d'entreprise</t>
  </si>
  <si>
    <t>Fap</t>
  </si>
  <si>
    <t>Déséquilibre national</t>
  </si>
  <si>
    <t>Figure 34 – Les déséquilibres potentiels des métiers dans le scénario de référence entre 2019 et 2030, en milliers en IDF</t>
  </si>
  <si>
    <t>Figure 34 – Déséquilibre OQ de la manutention dans le scénario de référence entre 2019 et 2030, en milliers</t>
  </si>
  <si>
    <t>Étiquettes de lignes</t>
  </si>
  <si>
    <t>Somme de equilibre</t>
  </si>
  <si>
    <t>Somme de CN en pct</t>
  </si>
  <si>
    <t>Somme de fdc en pct</t>
  </si>
  <si>
    <t>Somme de deb en pct</t>
  </si>
  <si>
    <t>Somme de equilibre en pct</t>
  </si>
  <si>
    <t>Figure 34 – Déséquilibre Ingénieur de l'informatique dans le scénario de référence entre 2019 et 2030, en milliers</t>
  </si>
  <si>
    <t>Figure 34 – Les déséquilibres potentiels des métiers dans le scénario de référence entre 2019 et 2030, en milliers en Bretagne</t>
  </si>
  <si>
    <t>Figure 34 – Les déséquilibres potentiels des métiers dans le scénario de référence entre 2019 et 2030, en milliers en BFC</t>
  </si>
  <si>
    <t>Figure 34 – Les déséquilibres potentiels des métiers dans le scénario de référence entre 2019 et 2030, en milliers en Nouvelle-Aquitaine</t>
  </si>
  <si>
    <t>Dés en pct au niv national</t>
  </si>
  <si>
    <t>Professions intermédiaires administratives 
de la fonction publique (catégorie B et assimilés)</t>
  </si>
  <si>
    <t>Ouvriers qualifiés des travaux publics, 
du béton et de l'extraction</t>
  </si>
  <si>
    <t>Techniciens et agents de maîtrise des matériaux souples, 
du bois et des industries graphiques</t>
  </si>
  <si>
    <t>Etiquette Déséquilibre en eff</t>
  </si>
  <si>
    <t>Figure 34 – Déséquilibre Conducteurs de véhicule dans le scénario de référence entre 2019 et 2030, en milliers</t>
  </si>
  <si>
    <t>Conducteurs de véhicule</t>
  </si>
  <si>
    <t>Figure 34 – Déséquilibre Agents d'exploitation des transports dans le scénario de référence entre 2019 et 2030, en milliers</t>
  </si>
  <si>
    <t>Figure 34 – Déséquilibre Domaine Bâtiment dans le scénario de référence entre 2019 et 2030, en milliers</t>
  </si>
  <si>
    <t>Domaine Bâtiment et travaux publics</t>
  </si>
  <si>
    <t>Ouvriers qualifiés du gros œuvre</t>
  </si>
  <si>
    <t>Figure 34 – Déséquilibre Ouvriers qualifiés du gros œuvre dans le scénario de référence entre 2019 et 2030, en milliers</t>
  </si>
  <si>
    <t>Ouvriers qualifiés du second œuvre</t>
  </si>
  <si>
    <t>Figure 34 – Déséquilibre Ouvriers qualifiés du second œuvre dans le scénario de référence entre 2019 et 2030, en milliers</t>
  </si>
  <si>
    <t>Figure 34 – Déséquilibre Cadres du bâtiment et des travaux publics dans le scénario de référence entre 2019 et 2030, en milliers</t>
  </si>
  <si>
    <t>Figure 34 – Déséquilibre Aides-soignants dans le scénario de référence entre 2019 et 2030, en milliers</t>
  </si>
  <si>
    <t>Figure 34 – Déséquilibre Infirmiers, sages-femmes dans le scénario de référence entre 2019 et 2030, en milliers</t>
  </si>
  <si>
    <t>Figure 34 – Déséquilibre Médecins et assimilés dans le scénario de référence entre 2019 et 2030, en milliers</t>
  </si>
  <si>
    <t>Figure 34 – Déséquilibre Professions para-médicales dans le scénario de référence entre 2019 et 2030, en milliers</t>
  </si>
  <si>
    <t>Figure 34 – Déséquilibre Agents d'entretien dans le scénario de référence entre 2019 et 2030, en milliers</t>
  </si>
  <si>
    <t>Figure 34 – Déséquilibre Professionnels de l'action sociale et de l'orientation dans le scénario de référence entre 2019 et 2030, en milliers</t>
  </si>
  <si>
    <t>Figure 34 – Déséquilibre Aides à domicile dans le scénario de référence entre 2019 et 2030, en milliers</t>
  </si>
  <si>
    <t>Figure 34 – Déséquilibre Ouvriers qualifiés de la maintenance dans le scénario de référence entre 2019 et 2030, en milliers</t>
  </si>
  <si>
    <t>Nouvelle Aquitaine</t>
  </si>
  <si>
    <t>Figure 34 – Déséquilibre Ingénieurs et cadres techniques de l'industrie dans le scénario de référence entre 2019 et 2030, en milliers</t>
  </si>
  <si>
    <t>annee</t>
  </si>
  <si>
    <t>fap87</t>
  </si>
  <si>
    <t>fap agrégées</t>
  </si>
  <si>
    <t>reg</t>
  </si>
  <si>
    <t>nom région</t>
  </si>
  <si>
    <t>ind_tension_d</t>
  </si>
  <si>
    <t>ind_int_emb_d</t>
  </si>
  <si>
    <t>ind_main_oeuvre_d</t>
  </si>
  <si>
    <t>ind_dur_empl_d</t>
  </si>
  <si>
    <t>ind_cond_travail_d</t>
  </si>
  <si>
    <t>ind_mismatch_geo_d</t>
  </si>
  <si>
    <t>ind_specif_form_empl_d</t>
  </si>
  <si>
    <t>J5Z</t>
  </si>
  <si>
    <t>A0Z</t>
  </si>
  <si>
    <t>T3Z</t>
  </si>
  <si>
    <t>A1Z</t>
  </si>
  <si>
    <t>T4Z</t>
  </si>
  <si>
    <t>A2Z</t>
  </si>
  <si>
    <t>J4Z</t>
  </si>
  <si>
    <t>A3Z</t>
  </si>
  <si>
    <t>B0Z</t>
  </si>
  <si>
    <t>T2A</t>
  </si>
  <si>
    <t>B1Z</t>
  </si>
  <si>
    <t>V0Z</t>
  </si>
  <si>
    <t>B2Z</t>
  </si>
  <si>
    <t>T2B</t>
  </si>
  <si>
    <t>B3Z</t>
  </si>
  <si>
    <t>R2Z</t>
  </si>
  <si>
    <t>B4Z</t>
  </si>
  <si>
    <t>S0Z</t>
  </si>
  <si>
    <t>B5Z</t>
  </si>
  <si>
    <t>R4Z</t>
  </si>
  <si>
    <t>B6Z</t>
  </si>
  <si>
    <t>Q2Z</t>
  </si>
  <si>
    <t>B7Z</t>
  </si>
  <si>
    <t>L5Z</t>
  </si>
  <si>
    <t>C0Z</t>
  </si>
  <si>
    <t>J6Z</t>
  </si>
  <si>
    <t>C1Z</t>
  </si>
  <si>
    <t>C2Z</t>
  </si>
  <si>
    <t>R0Z</t>
  </si>
  <si>
    <t>D0A</t>
  </si>
  <si>
    <t>T0Z</t>
  </si>
  <si>
    <t>D1Z</t>
  </si>
  <si>
    <t>J3Z</t>
  </si>
  <si>
    <t>D2Z</t>
  </si>
  <si>
    <t>S1Z</t>
  </si>
  <si>
    <t>D4Z</t>
  </si>
  <si>
    <t>L2Z</t>
  </si>
  <si>
    <t>D6Z</t>
  </si>
  <si>
    <t>Q0Z</t>
  </si>
  <si>
    <t>E0Z</t>
  </si>
  <si>
    <t>L1Z</t>
  </si>
  <si>
    <t>E1Z</t>
  </si>
  <si>
    <t>T1Z</t>
  </si>
  <si>
    <t>E2Z</t>
  </si>
  <si>
    <t>T6Z</t>
  </si>
  <si>
    <t>F0A</t>
  </si>
  <si>
    <t>S2Z</t>
  </si>
  <si>
    <t>M0Z</t>
  </si>
  <si>
    <t>F2A</t>
  </si>
  <si>
    <t>W1Z</t>
  </si>
  <si>
    <t>V1Z</t>
  </si>
  <si>
    <t>F4Z</t>
  </si>
  <si>
    <t>M2Z</t>
  </si>
  <si>
    <t>F5Z</t>
  </si>
  <si>
    <t>H0Z</t>
  </si>
  <si>
    <t>G0A</t>
  </si>
  <si>
    <t>R3Z</t>
  </si>
  <si>
    <t>G0B</t>
  </si>
  <si>
    <t>G1Z</t>
  </si>
  <si>
    <t>J0Z</t>
  </si>
  <si>
    <t>J1Z</t>
  </si>
  <si>
    <t>L0Z</t>
  </si>
  <si>
    <t>L3Z</t>
  </si>
  <si>
    <t>L4Z</t>
  </si>
  <si>
    <t>M1Z</t>
  </si>
  <si>
    <t>N0Z</t>
  </si>
  <si>
    <t>Q1Z</t>
  </si>
  <si>
    <t>R1Z</t>
  </si>
  <si>
    <t>S3Z</t>
  </si>
  <si>
    <t>U0Z</t>
  </si>
  <si>
    <t>V5Z</t>
  </si>
  <si>
    <t>V4Z</t>
  </si>
  <si>
    <t>U1Z</t>
  </si>
  <si>
    <t>V3Z</t>
  </si>
  <si>
    <t>1</t>
  </si>
  <si>
    <t>4</t>
  </si>
  <si>
    <t>2</t>
  </si>
  <si>
    <t>3</t>
  </si>
  <si>
    <t>5</t>
  </si>
  <si>
    <t>niveau tension</t>
  </si>
  <si>
    <t>clé</t>
  </si>
  <si>
    <t>D0Z</t>
  </si>
  <si>
    <t>D3Z</t>
  </si>
  <si>
    <t>F0Z</t>
  </si>
  <si>
    <t>F1Z</t>
  </si>
  <si>
    <t>F2Z</t>
  </si>
  <si>
    <t>F3Z</t>
  </si>
  <si>
    <t>Ouvriers non qualifiés travaillant par enlèvement ou formage de métal</t>
  </si>
  <si>
    <t>Ouvriers non qualifiés de la mécanique</t>
  </si>
  <si>
    <t>Ouvriers non qualifiés du textile et du cuir</t>
  </si>
  <si>
    <t>Ouvriers qualifiés du textile et du cuir</t>
  </si>
  <si>
    <t>Ouvriers non qualifiés du travail du bois et de l'ameublement</t>
  </si>
  <si>
    <t>Ouvriers qualifiés du travail du bois et de l'ameublement</t>
  </si>
  <si>
    <t>Figure 34 – Déséquilibre Employés administratifs de la fonction publique (catégorie C et assimilés) dans le scénario de référence entre 2019 et 2030, en milliers</t>
  </si>
  <si>
    <t>Figure 34 – Déséquilibre Professions intermédiaires administratives de la fonction publique (catégorie B et assimilés) dans le scénario de référence entre 2019 et 2030, en milliers</t>
  </si>
  <si>
    <t>Figure 34 – Déséquilibre Cadres de la fonction publique (catégorie A et assimilés) dans le scénario de référence entre 2019 et 2030, en milliers</t>
  </si>
  <si>
    <t>Figure 34 – Déséquilibre Employés de la banque et des assurances dans le scénario de référence entre 2019 et 2030, en milliers</t>
  </si>
  <si>
    <t>Figure 34 – Déséquilibre Techniciens de la banque et des assurances dans le scénario de référence entre 2019 et 2030, en milliers</t>
  </si>
  <si>
    <t>Figure 34 – Déséquilibre Cadres de la banque et des assurances dans le scénario de référence entre 2019 et 2030, en milliers</t>
  </si>
  <si>
    <t>Figure 34 – Déséquilibre Conducteurs de véhicules dans le scénario de référence entre 2019 et 2030, en milliers</t>
  </si>
  <si>
    <t>Mobilités régionales sans changement de métier</t>
  </si>
  <si>
    <t>Mobilités régionales avec changement de métier</t>
  </si>
  <si>
    <t>Figure 26 – Les mobilités géographiques nettes entre régions (2019-2030), en pourcentage de l’emploi 2019</t>
  </si>
  <si>
    <t>De nouveau le graph des déséquilibres par région</t>
  </si>
  <si>
    <t>tension</t>
  </si>
  <si>
    <t>fap83_A</t>
  </si>
  <si>
    <t>Taux_mob_geo</t>
  </si>
  <si>
    <t>V2Z</t>
  </si>
  <si>
    <t>P2Z</t>
  </si>
  <si>
    <t>P4Z</t>
  </si>
  <si>
    <t>Les quinze métiers ayant le taux de mobilité régionale le plus élevé (2009-2019)</t>
  </si>
  <si>
    <t>Typo Insee</t>
  </si>
  <si>
    <t>2009-2019</t>
  </si>
  <si>
    <t>2019-2030</t>
  </si>
  <si>
    <t>A</t>
  </si>
  <si>
    <t>B</t>
  </si>
  <si>
    <t>C</t>
  </si>
  <si>
    <t>D</t>
  </si>
  <si>
    <t>E</t>
  </si>
  <si>
    <t>Très dynamiques</t>
  </si>
  <si>
    <t>Dynamiques</t>
  </si>
  <si>
    <t>Peu dynamiques</t>
  </si>
  <si>
    <t>En retrait</t>
  </si>
  <si>
    <t xml:space="preserve">Evolution de la dynamique de l’emploi régional passée (2009-2019) et projetée (2019-2030), </t>
  </si>
  <si>
    <t>Evolution de la répartition de l’emploi selon les profils régionaux (2009-2030, en %)</t>
  </si>
  <si>
    <t>Créations nettes d'emploi</t>
  </si>
  <si>
    <t>Dynamique nationale</t>
  </si>
  <si>
    <t>Dynamique propre de la région</t>
  </si>
  <si>
    <t>Structure régionale des métiers</t>
  </si>
  <si>
    <t>Décomposition de l’évolution de l’emploi selon les profils régionaux (2019-2030)</t>
  </si>
  <si>
    <t>Mob pro</t>
  </si>
  <si>
    <t>part mob pro /mob geo</t>
  </si>
  <si>
    <t>Sans chang. Métier</t>
  </si>
  <si>
    <t>Avec chang. Métier</t>
  </si>
  <si>
    <t>Ensemble</t>
  </si>
  <si>
    <t>Décomposition du taux de mobilité géographique entre régions dans l’EDP (2004-2019)</t>
  </si>
  <si>
    <t>Total général</t>
  </si>
  <si>
    <t>Nat</t>
  </si>
  <si>
    <t xml:space="preserve">Part dans l'emploi régional 2019 </t>
  </si>
  <si>
    <t>Métiers agricoles</t>
  </si>
  <si>
    <t xml:space="preserve">Métiers industriels </t>
  </si>
  <si>
    <t>Créations nettes 2019-2030, en %</t>
  </si>
  <si>
    <t>sphère productive</t>
  </si>
  <si>
    <t>sphère présentielle</t>
  </si>
  <si>
    <t>Alsace-Champagne-Ardenne-Lorraine</t>
  </si>
  <si>
    <t>Aquitaine-Limousin-Poitou-Charentes</t>
  </si>
  <si>
    <t>Languedoc-Roussillon-Midi-Pyrénées</t>
  </si>
  <si>
    <t>Nord-Pas-de-Calais-Picardie</t>
  </si>
  <si>
    <t>Provence-Alpes-Côte-d'Azur</t>
  </si>
  <si>
    <t>National</t>
  </si>
  <si>
    <t>94</t>
  </si>
  <si>
    <t>Ingénieurs en informatique</t>
  </si>
  <si>
    <t>Créations /destructions nettes d'emplois</t>
  </si>
  <si>
    <t>Créations/destructions nettes d'emplois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</si>
</sst>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%"/>
    <numFmt numFmtId="165" formatCode="#,##0,"/>
    <numFmt numFmtId="166" formatCode="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color rgb="FF36A9E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2"/>
      <color rgb="FF6D6D6D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77">
    <xf numFmtId="0" fontId="0" fillId="0" borderId="0" xfId="0"/>
    <xf numFmtId="9" fontId="0" fillId="0" borderId="0" xfId="1" applyFont="1"/>
    <xf numFmtId="1" fontId="0" fillId="0" borderId="0" xfId="0" applyNumberFormat="1"/>
    <xf numFmtId="0" fontId="0" fillId="0" borderId="0" xfId="0" applyFill="1"/>
    <xf numFmtId="164" fontId="0" fillId="0" borderId="0" xfId="1" applyNumberFormat="1" applyFont="1"/>
    <xf numFmtId="2" fontId="0" fillId="0" borderId="0" xfId="0" applyNumberFormat="1"/>
    <xf numFmtId="9" fontId="0" fillId="0" borderId="0" xfId="1" applyNumberFormat="1" applyFont="1"/>
    <xf numFmtId="0" fontId="6" fillId="0" borderId="0" xfId="0" applyFont="1" applyAlignment="1">
      <alignment vertical="center"/>
    </xf>
    <xf numFmtId="0" fontId="8" fillId="0" borderId="0" xfId="0" applyFont="1"/>
    <xf numFmtId="1" fontId="8" fillId="0" borderId="0" xfId="0" applyNumberFormat="1" applyFont="1"/>
    <xf numFmtId="2" fontId="8" fillId="0" borderId="0" xfId="0" applyNumberFormat="1" applyFont="1"/>
    <xf numFmtId="9" fontId="8" fillId="0" borderId="0" xfId="1" applyFont="1"/>
    <xf numFmtId="164" fontId="8" fillId="0" borderId="0" xfId="1" applyNumberFormat="1" applyFont="1"/>
    <xf numFmtId="0" fontId="6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9" fontId="8" fillId="0" borderId="0" xfId="1" applyNumberFormat="1" applyFont="1"/>
    <xf numFmtId="0" fontId="7" fillId="0" borderId="0" xfId="0" applyFont="1"/>
    <xf numFmtId="165" fontId="8" fillId="0" borderId="0" xfId="0" applyNumberFormat="1" applyFont="1"/>
    <xf numFmtId="1" fontId="8" fillId="0" borderId="0" xfId="1" applyNumberFormat="1" applyFont="1"/>
    <xf numFmtId="0" fontId="0" fillId="0" borderId="0" xfId="0" applyAlignment="1">
      <alignment horizontal="left"/>
    </xf>
    <xf numFmtId="0" fontId="0" fillId="0" borderId="0" xfId="0" applyNumberFormat="1"/>
    <xf numFmtId="0" fontId="2" fillId="2" borderId="1" xfId="0" applyFont="1" applyFill="1" applyBorder="1"/>
    <xf numFmtId="165" fontId="0" fillId="0" borderId="0" xfId="0" applyNumberFormat="1"/>
    <xf numFmtId="9" fontId="0" fillId="0" borderId="0" xfId="1" applyFont="1" applyFill="1"/>
    <xf numFmtId="20" fontId="0" fillId="0" borderId="0" xfId="0" applyNumberFormat="1"/>
    <xf numFmtId="1" fontId="0" fillId="0" borderId="0" xfId="0" applyNumberFormat="1" applyFill="1"/>
    <xf numFmtId="1" fontId="0" fillId="0" borderId="0" xfId="11" applyNumberFormat="1" applyFont="1" applyFill="1" applyAlignment="1">
      <alignment vertical="top"/>
    </xf>
    <xf numFmtId="165" fontId="0" fillId="3" borderId="0" xfId="0" applyNumberFormat="1" applyFill="1"/>
    <xf numFmtId="1" fontId="0" fillId="0" borderId="0" xfId="1" applyNumberFormat="1" applyFont="1"/>
    <xf numFmtId="9" fontId="0" fillId="0" borderId="0" xfId="0" applyNumberFormat="1"/>
    <xf numFmtId="0" fontId="0" fillId="0" borderId="0" xfId="1" applyNumberFormat="1" applyFont="1"/>
    <xf numFmtId="1" fontId="0" fillId="0" borderId="0" xfId="11" quotePrefix="1" applyNumberFormat="1" applyFont="1" applyFill="1" applyAlignment="1">
      <alignment vertical="top"/>
    </xf>
    <xf numFmtId="1" fontId="0" fillId="0" borderId="0" xfId="11" applyNumberFormat="1" applyFont="1" applyAlignment="1">
      <alignment vertical="top"/>
    </xf>
    <xf numFmtId="1" fontId="0" fillId="0" borderId="0" xfId="11" applyNumberFormat="1" applyFont="1" applyFill="1" applyBorder="1" applyAlignment="1">
      <alignment vertical="top"/>
    </xf>
    <xf numFmtId="9" fontId="0" fillId="0" borderId="0" xfId="1" applyNumberFormat="1" applyFont="1" applyFill="1"/>
    <xf numFmtId="0" fontId="0" fillId="0" borderId="0" xfId="0" applyBorder="1"/>
    <xf numFmtId="0" fontId="0" fillId="0" borderId="0" xfId="1" applyNumberFormat="1" applyFont="1" applyBorder="1"/>
    <xf numFmtId="0" fontId="0" fillId="0" borderId="0" xfId="0" applyNumberFormat="1" applyBorder="1"/>
    <xf numFmtId="1" fontId="2" fillId="0" borderId="0" xfId="11" applyNumberFormat="1" applyFont="1" applyFill="1" applyBorder="1" applyAlignment="1">
      <alignment horizontal="center" vertical="top" wrapText="1"/>
    </xf>
    <xf numFmtId="1" fontId="2" fillId="0" borderId="0" xfId="11" applyNumberFormat="1" applyFont="1" applyBorder="1" applyAlignment="1">
      <alignment horizontal="center" vertical="top" wrapText="1"/>
    </xf>
    <xf numFmtId="0" fontId="6" fillId="0" borderId="0" xfId="0" applyFont="1" applyAlignment="1"/>
    <xf numFmtId="2" fontId="0" fillId="0" borderId="0" xfId="11" applyNumberFormat="1" applyFont="1" applyFill="1" applyAlignment="1">
      <alignment vertical="top"/>
    </xf>
    <xf numFmtId="9" fontId="0" fillId="3" borderId="0" xfId="1" applyFont="1" applyFill="1"/>
    <xf numFmtId="164" fontId="0" fillId="0" borderId="0" xfId="1" applyNumberFormat="1" applyFont="1" applyFill="1"/>
    <xf numFmtId="9" fontId="8" fillId="0" borderId="0" xfId="1" applyFont="1" applyFill="1"/>
    <xf numFmtId="165" fontId="0" fillId="0" borderId="0" xfId="0" applyNumberFormat="1" applyFill="1"/>
    <xf numFmtId="2" fontId="0" fillId="0" borderId="0" xfId="0" applyNumberFormat="1" applyFill="1"/>
    <xf numFmtId="0" fontId="0" fillId="0" borderId="0" xfId="0" applyAlignment="1">
      <alignment horizontal="left" wrapText="1"/>
    </xf>
    <xf numFmtId="0" fontId="2" fillId="0" borderId="0" xfId="0" applyFont="1" applyAlignment="1">
      <alignment horizontal="center"/>
    </xf>
    <xf numFmtId="9" fontId="0" fillId="0" borderId="0" xfId="0" applyNumberFormat="1" applyAlignment="1">
      <alignment horizontal="left"/>
    </xf>
    <xf numFmtId="0" fontId="7" fillId="0" borderId="0" xfId="0" applyFont="1" applyAlignment="1">
      <alignment horizontal="left"/>
    </xf>
    <xf numFmtId="9" fontId="7" fillId="0" borderId="0" xfId="1" applyFont="1" applyFill="1"/>
    <xf numFmtId="165" fontId="7" fillId="0" borderId="0" xfId="0" applyNumberFormat="1" applyFont="1" applyFill="1"/>
    <xf numFmtId="164" fontId="7" fillId="0" borderId="0" xfId="1" applyNumberFormat="1" applyFont="1" applyFill="1"/>
    <xf numFmtId="2" fontId="7" fillId="0" borderId="0" xfId="0" applyNumberFormat="1" applyFont="1" applyFill="1"/>
    <xf numFmtId="1" fontId="7" fillId="0" borderId="0" xfId="11" quotePrefix="1" applyNumberFormat="1" applyFont="1" applyFill="1" applyAlignment="1">
      <alignment vertical="top"/>
    </xf>
    <xf numFmtId="1" fontId="7" fillId="0" borderId="0" xfId="11" applyNumberFormat="1" applyFont="1" applyFill="1" applyAlignment="1">
      <alignment vertical="top"/>
    </xf>
    <xf numFmtId="0" fontId="0" fillId="3" borderId="0" xfId="0" applyFill="1"/>
    <xf numFmtId="0" fontId="11" fillId="0" borderId="0" xfId="0" applyFont="1"/>
    <xf numFmtId="0" fontId="2" fillId="0" borderId="0" xfId="0" applyFont="1" applyAlignment="1">
      <alignment horizontal="center" vertical="center" wrapText="1"/>
    </xf>
    <xf numFmtId="10" fontId="0" fillId="0" borderId="0" xfId="1" applyNumberFormat="1" applyFont="1"/>
    <xf numFmtId="0" fontId="2" fillId="0" borderId="0" xfId="0" applyFont="1" applyFill="1" applyAlignment="1">
      <alignment horizontal="center" vertical="center"/>
    </xf>
    <xf numFmtId="0" fontId="10" fillId="0" borderId="0" xfId="0" applyFont="1" applyFill="1"/>
    <xf numFmtId="0" fontId="2" fillId="0" borderId="0" xfId="0" applyFont="1"/>
    <xf numFmtId="164" fontId="0" fillId="0" borderId="0" xfId="0" applyNumberFormat="1"/>
    <xf numFmtId="0" fontId="10" fillId="0" borderId="0" xfId="0" applyFont="1" applyAlignment="1">
      <alignment horizontal="left" vertical="center"/>
    </xf>
    <xf numFmtId="0" fontId="2" fillId="3" borderId="0" xfId="0" applyFont="1" applyFill="1"/>
    <xf numFmtId="9" fontId="7" fillId="0" borderId="0" xfId="0" applyNumberFormat="1" applyFont="1"/>
    <xf numFmtId="164" fontId="2" fillId="0" borderId="0" xfId="0" applyNumberFormat="1" applyFont="1"/>
    <xf numFmtId="0" fontId="2" fillId="4" borderId="0" xfId="0" applyFont="1" applyFill="1"/>
    <xf numFmtId="10" fontId="0" fillId="0" borderId="0" xfId="0" applyNumberFormat="1"/>
    <xf numFmtId="166" fontId="0" fillId="0" borderId="0" xfId="0" applyNumberFormat="1"/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/>
    <xf numFmtId="0" fontId="1" fillId="0" borderId="0" xfId="12"/>
    <xf numFmtId="0" fontId="2" fillId="0" borderId="0" xfId="0" applyFont="1" applyAlignment="1">
      <alignment horizontal="center"/>
    </xf>
    <xf numFmtId="0" fontId="2" fillId="0" borderId="0" xfId="0" applyNumberFormat="1" applyFont="1" applyAlignment="1">
      <alignment horizontal="center"/>
    </xf>
  </cellXfs>
  <cellStyles count="13">
    <cellStyle name="Milliers" xfId="11" builtinId="3"/>
    <cellStyle name="Milliers 2" xfId="5"/>
    <cellStyle name="Milliers 2 2" xfId="7"/>
    <cellStyle name="Normal" xfId="0" builtinId="0"/>
    <cellStyle name="Normal 2" xfId="2"/>
    <cellStyle name="Normal 2 2" xfId="12"/>
    <cellStyle name="Normal 3" xfId="3"/>
    <cellStyle name="Normal 3 2" xfId="8"/>
    <cellStyle name="Normal 4" xfId="9"/>
    <cellStyle name="Normal 5" xfId="6"/>
    <cellStyle name="Pourcentage" xfId="1" builtinId="5"/>
    <cellStyle name="Pourcentage 2" xfId="4"/>
    <cellStyle name="Pourcentage 3" xfId="10"/>
  </cellStyles>
  <dxfs count="0"/>
  <tableStyles count="0" defaultTableStyle="TableStyleMedium2" defaultPivotStyle="PivotStyleLight16"/>
  <colors>
    <mruColors>
      <color rgb="FFC01718"/>
      <color rgb="FFF8B264"/>
      <color rgb="FF80C8EC"/>
      <color rgb="FFF08484"/>
      <color rgb="FFE67D0A"/>
      <color rgb="FF36A8E1"/>
      <color rgb="FFF2AF08"/>
      <color rgb="FFFFE59B"/>
      <color rgb="FFFAD20D"/>
      <color rgb="FFF640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6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2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28879629629627"/>
          <c:y val="0.14140574074074075"/>
          <c:w val="0.75307898148148145"/>
          <c:h val="0.7100785185185185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région'!$B$2</c:f>
              <c:strCache>
                <c:ptCount val="1"/>
                <c:pt idx="0">
                  <c:v>Créations/destructions nettes d'emplois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1215-4368-B6A3-E6BEE90553EC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1215-4368-B6A3-E6BEE90553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85-4A94-8A73-4B440A965F0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AC-4C0D-A127-4191A96BA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région'!$A$3:$A$16</c:f>
              <c:strCache>
                <c:ptCount val="14"/>
                <c:pt idx="0">
                  <c:v>Occitanie</c:v>
                </c:pt>
                <c:pt idx="1">
                  <c:v>Corse</c:v>
                </c:pt>
                <c:pt idx="2">
                  <c:v>Provence-Alpes-Côte d'Azur</c:v>
                </c:pt>
                <c:pt idx="3">
                  <c:v>Nouvelle-Aquitaine</c:v>
                </c:pt>
                <c:pt idx="4">
                  <c:v>Pays de la Loire</c:v>
                </c:pt>
                <c:pt idx="5">
                  <c:v>Bretagne</c:v>
                </c:pt>
                <c:pt idx="6">
                  <c:v>Auvergne-Rhône-Alpes</c:v>
                </c:pt>
                <c:pt idx="7">
                  <c:v>France métropolitaine</c:v>
                </c:pt>
                <c:pt idx="8">
                  <c:v>Île-de-France</c:v>
                </c:pt>
                <c:pt idx="9">
                  <c:v>Normandie</c:v>
                </c:pt>
                <c:pt idx="10">
                  <c:v>Grand Est</c:v>
                </c:pt>
                <c:pt idx="11">
                  <c:v>Hauts-de-France</c:v>
                </c:pt>
                <c:pt idx="12">
                  <c:v>Bourgogne-Franche-Comté</c:v>
                </c:pt>
                <c:pt idx="13">
                  <c:v>Centre-Val de Loire</c:v>
                </c:pt>
              </c:strCache>
            </c:strRef>
          </c:cat>
          <c:val>
            <c:numRef>
              <c:f>'Dés par région'!$B$3:$B$16</c:f>
              <c:numCache>
                <c:formatCode>0%</c:formatCode>
                <c:ptCount val="14"/>
                <c:pt idx="0">
                  <c:v>7.9890160907807831E-2</c:v>
                </c:pt>
                <c:pt idx="1">
                  <c:v>7.6483469765120105E-2</c:v>
                </c:pt>
                <c:pt idx="2">
                  <c:v>4.3429787134879883E-2</c:v>
                </c:pt>
                <c:pt idx="3">
                  <c:v>5.4390894200106885E-2</c:v>
                </c:pt>
                <c:pt idx="4">
                  <c:v>7.3442050592377503E-2</c:v>
                </c:pt>
                <c:pt idx="5">
                  <c:v>5.7301089797413288E-2</c:v>
                </c:pt>
                <c:pt idx="6">
                  <c:v>5.8980870691337201E-2</c:v>
                </c:pt>
                <c:pt idx="7">
                  <c:v>3.6228044857850465E-2</c:v>
                </c:pt>
                <c:pt idx="8">
                  <c:v>2.8042068433018048E-2</c:v>
                </c:pt>
                <c:pt idx="9">
                  <c:v>2.6878136835412932E-4</c:v>
                </c:pt>
                <c:pt idx="10">
                  <c:v>-8.4267013035433571E-3</c:v>
                </c:pt>
                <c:pt idx="11">
                  <c:v>1.1486178597605815E-2</c:v>
                </c:pt>
                <c:pt idx="12">
                  <c:v>-8.5207640093022396E-3</c:v>
                </c:pt>
                <c:pt idx="13">
                  <c:v>-6.627183403211471E-4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FD-4ADB-836F-3784A0C28122}"/>
            </c:ext>
          </c:extLst>
        </c:ser>
        <c:ser>
          <c:idx val="3"/>
          <c:order val="1"/>
          <c:tx>
            <c:strRef>
              <c:f>'Dés par région'!$C$2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215-4368-B6A3-E6BEE90553EC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7-1215-4368-B6A3-E6BEE9055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région'!$A$3:$A$16</c:f>
              <c:strCache>
                <c:ptCount val="14"/>
                <c:pt idx="0">
                  <c:v>Occitanie</c:v>
                </c:pt>
                <c:pt idx="1">
                  <c:v>Corse</c:v>
                </c:pt>
                <c:pt idx="2">
                  <c:v>Provence-Alpes-Côte d'Azur</c:v>
                </c:pt>
                <c:pt idx="3">
                  <c:v>Nouvelle-Aquitaine</c:v>
                </c:pt>
                <c:pt idx="4">
                  <c:v>Pays de la Loire</c:v>
                </c:pt>
                <c:pt idx="5">
                  <c:v>Bretagne</c:v>
                </c:pt>
                <c:pt idx="6">
                  <c:v>Auvergne-Rhône-Alpes</c:v>
                </c:pt>
                <c:pt idx="7">
                  <c:v>France métropolitaine</c:v>
                </c:pt>
                <c:pt idx="8">
                  <c:v>Île-de-France</c:v>
                </c:pt>
                <c:pt idx="9">
                  <c:v>Normandie</c:v>
                </c:pt>
                <c:pt idx="10">
                  <c:v>Grand Est</c:v>
                </c:pt>
                <c:pt idx="11">
                  <c:v>Hauts-de-France</c:v>
                </c:pt>
                <c:pt idx="12">
                  <c:v>Bourgogne-Franche-Comté</c:v>
                </c:pt>
                <c:pt idx="13">
                  <c:v>Centre-Val de Loire</c:v>
                </c:pt>
              </c:strCache>
            </c:strRef>
          </c:cat>
          <c:val>
            <c:numRef>
              <c:f>'Dés par région'!$C$3:$C$16</c:f>
              <c:numCache>
                <c:formatCode>0%</c:formatCode>
                <c:ptCount val="14"/>
                <c:pt idx="0">
                  <c:v>0.28545188100281271</c:v>
                </c:pt>
                <c:pt idx="1">
                  <c:v>0.27332399766649451</c:v>
                </c:pt>
                <c:pt idx="2">
                  <c:v>0.28706460150361301</c:v>
                </c:pt>
                <c:pt idx="3">
                  <c:v>0.2946712369769563</c:v>
                </c:pt>
                <c:pt idx="4">
                  <c:v>0.27812940632940075</c:v>
                </c:pt>
                <c:pt idx="5">
                  <c:v>0.29107440391832334</c:v>
                </c:pt>
                <c:pt idx="6">
                  <c:v>0.28186293647956157</c:v>
                </c:pt>
                <c:pt idx="7">
                  <c:v>0.28315897359808589</c:v>
                </c:pt>
                <c:pt idx="8">
                  <c:v>0.25801846086589658</c:v>
                </c:pt>
                <c:pt idx="9">
                  <c:v>0.3009811487746249</c:v>
                </c:pt>
                <c:pt idx="10">
                  <c:v>0.29811925951850859</c:v>
                </c:pt>
                <c:pt idx="11">
                  <c:v>0.28794759669490683</c:v>
                </c:pt>
                <c:pt idx="12">
                  <c:v>0.30585278595398729</c:v>
                </c:pt>
                <c:pt idx="13">
                  <c:v>0.30478968960223174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FD-4ADB-836F-3784A0C28122}"/>
            </c:ext>
          </c:extLst>
        </c:ser>
        <c:ser>
          <c:idx val="5"/>
          <c:order val="2"/>
          <c:tx>
            <c:strRef>
              <c:f>'Dés par région'!$E$2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1718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215-4368-B6A3-E6BEE90553EC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E1FB9B32-1866-4F21-A4CB-E20066511BF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1215-4368-B6A3-E6BEE90553E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C3E0CF95-F6D6-46DC-9E0D-9CA8067E838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215-4368-B6A3-E6BEE90553EC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E0A06A81-5BD9-4CCE-96EB-620DDD17A9C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215-4368-B6A3-E6BEE90553EC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917CE812-7DD7-4881-A059-35D637DAC3F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1215-4368-B6A3-E6BEE90553EC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FB7F5382-CED4-4D75-A029-3E6109F8CAF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215-4368-B6A3-E6BEE90553EC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52BE5421-04BF-47B3-A604-BB07B0A5EDB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215-4368-B6A3-E6BEE90553EC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BD768744-4369-4A2C-946A-9D795CCBCD4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215-4368-B6A3-E6BEE90553EC}"/>
                </c:ext>
              </c:extLst>
            </c:dLbl>
            <c:dLbl>
              <c:idx val="7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C2C77EF0-423D-4DCE-A853-2CB0D96CE280}" type="CELLRANGE">
                      <a:rPr lang="fr-FR"/>
                      <a:pPr>
                        <a:defRPr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1215-4368-B6A3-E6BEE90553EC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C95F0A38-EA3F-45CF-9AF9-345DC4E4D43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215-4368-B6A3-E6BEE90553EC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151076B1-BD63-4BCB-8195-E48F2172B8A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215-4368-B6A3-E6BEE90553EC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B04043B2-EBF2-4A7F-BCCF-6FF85A75887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1215-4368-B6A3-E6BEE90553EC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2F47E5CA-A6DA-49B7-8A6D-546C943F470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1215-4368-B6A3-E6BEE90553EC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C4F9F022-5ACF-4D9A-A431-A38FA621020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1215-4368-B6A3-E6BEE90553EC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C7AD3C9D-02E3-4C3C-9912-F4325EF0827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1215-4368-B6A3-E6BEE9055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région'!$A$3:$A$16</c:f>
              <c:strCache>
                <c:ptCount val="14"/>
                <c:pt idx="0">
                  <c:v>Occitanie</c:v>
                </c:pt>
                <c:pt idx="1">
                  <c:v>Corse</c:v>
                </c:pt>
                <c:pt idx="2">
                  <c:v>Provence-Alpes-Côte d'Azur</c:v>
                </c:pt>
                <c:pt idx="3">
                  <c:v>Nouvelle-Aquitaine</c:v>
                </c:pt>
                <c:pt idx="4">
                  <c:v>Pays de la Loire</c:v>
                </c:pt>
                <c:pt idx="5">
                  <c:v>Bretagne</c:v>
                </c:pt>
                <c:pt idx="6">
                  <c:v>Auvergne-Rhône-Alpes</c:v>
                </c:pt>
                <c:pt idx="7">
                  <c:v>France métropolitaine</c:v>
                </c:pt>
                <c:pt idx="8">
                  <c:v>Île-de-France</c:v>
                </c:pt>
                <c:pt idx="9">
                  <c:v>Normandie</c:v>
                </c:pt>
                <c:pt idx="10">
                  <c:v>Grand Est</c:v>
                </c:pt>
                <c:pt idx="11">
                  <c:v>Hauts-de-France</c:v>
                </c:pt>
                <c:pt idx="12">
                  <c:v>Bourgogne-Franche-Comté</c:v>
                </c:pt>
                <c:pt idx="13">
                  <c:v>Centre-Val de Loire</c:v>
                </c:pt>
              </c:strCache>
            </c:strRef>
          </c:cat>
          <c:val>
            <c:numRef>
              <c:f>'Dés par région'!$E$3:$E$16</c:f>
              <c:numCache>
                <c:formatCode>0%</c:formatCode>
                <c:ptCount val="14"/>
                <c:pt idx="0">
                  <c:v>-0.24017606068100739</c:v>
                </c:pt>
                <c:pt idx="1">
                  <c:v>-0.20946620053604972</c:v>
                </c:pt>
                <c:pt idx="2">
                  <c:v>-0.24058491776154273</c:v>
                </c:pt>
                <c:pt idx="3">
                  <c:v>-0.23295451241231929</c:v>
                </c:pt>
                <c:pt idx="4">
                  <c:v>-0.25255892525683682</c:v>
                </c:pt>
                <c:pt idx="5">
                  <c:v>-0.24144967961791783</c:v>
                </c:pt>
                <c:pt idx="6">
                  <c:v>-0.27050588503445577</c:v>
                </c:pt>
                <c:pt idx="7">
                  <c:v>-0.26840465872450742</c:v>
                </c:pt>
                <c:pt idx="8">
                  <c:v>-0.31222520235705076</c:v>
                </c:pt>
                <c:pt idx="9">
                  <c:v>-0.25979387021644934</c:v>
                </c:pt>
                <c:pt idx="10">
                  <c:v>-0.27863529172686008</c:v>
                </c:pt>
                <c:pt idx="11">
                  <c:v>-0.27900404920366922</c:v>
                </c:pt>
                <c:pt idx="12">
                  <c:v>-0.25830820058100296</c:v>
                </c:pt>
                <c:pt idx="13">
                  <c:v>-0.25466006020993281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région'!$K$3:$K$16</c15:f>
                <c15:dlblRangeCache>
                  <c:ptCount val="14"/>
                  <c:pt idx="0">
                    <c:v>24%</c:v>
                  </c:pt>
                  <c:pt idx="1">
                    <c:v>21%</c:v>
                  </c:pt>
                  <c:pt idx="2">
                    <c:v>24%</c:v>
                  </c:pt>
                  <c:pt idx="3">
                    <c:v>23%</c:v>
                  </c:pt>
                  <c:pt idx="4">
                    <c:v>25%</c:v>
                  </c:pt>
                  <c:pt idx="5">
                    <c:v>24%</c:v>
                  </c:pt>
                  <c:pt idx="6">
                    <c:v>27%</c:v>
                  </c:pt>
                  <c:pt idx="7">
                    <c:v>27%</c:v>
                  </c:pt>
                  <c:pt idx="8">
                    <c:v>31%</c:v>
                  </c:pt>
                  <c:pt idx="9">
                    <c:v>26%</c:v>
                  </c:pt>
                  <c:pt idx="10">
                    <c:v>28%</c:v>
                  </c:pt>
                  <c:pt idx="11">
                    <c:v>28%</c:v>
                  </c:pt>
                  <c:pt idx="12">
                    <c:v>26%</c:v>
                  </c:pt>
                  <c:pt idx="13">
                    <c:v>25%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03FD-4ADB-836F-3784A0C28122}"/>
            </c:ext>
          </c:extLst>
        </c:ser>
        <c:ser>
          <c:idx val="1"/>
          <c:order val="3"/>
          <c:tx>
            <c:strRef>
              <c:f>'Dés par région'!$F$2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15-4368-B6A3-E6BEE90553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4E-4F5D-B3AC-71930AF234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région'!$A$3:$A$16</c:f>
              <c:strCache>
                <c:ptCount val="14"/>
                <c:pt idx="0">
                  <c:v>Occitanie</c:v>
                </c:pt>
                <c:pt idx="1">
                  <c:v>Corse</c:v>
                </c:pt>
                <c:pt idx="2">
                  <c:v>Provence-Alpes-Côte d'Azur</c:v>
                </c:pt>
                <c:pt idx="3">
                  <c:v>Nouvelle-Aquitaine</c:v>
                </c:pt>
                <c:pt idx="4">
                  <c:v>Pays de la Loire</c:v>
                </c:pt>
                <c:pt idx="5">
                  <c:v>Bretagne</c:v>
                </c:pt>
                <c:pt idx="6">
                  <c:v>Auvergne-Rhône-Alpes</c:v>
                </c:pt>
                <c:pt idx="7">
                  <c:v>France métropolitaine</c:v>
                </c:pt>
                <c:pt idx="8">
                  <c:v>Île-de-France</c:v>
                </c:pt>
                <c:pt idx="9">
                  <c:v>Normandie</c:v>
                </c:pt>
                <c:pt idx="10">
                  <c:v>Grand Est</c:v>
                </c:pt>
                <c:pt idx="11">
                  <c:v>Hauts-de-France</c:v>
                </c:pt>
                <c:pt idx="12">
                  <c:v>Bourgogne-Franche-Comté</c:v>
                </c:pt>
                <c:pt idx="13">
                  <c:v>Centre-Val de Loire</c:v>
                </c:pt>
              </c:strCache>
            </c:strRef>
          </c:cat>
          <c:val>
            <c:numRef>
              <c:f>'Dés par région'!$F$3:$F$16</c:f>
              <c:numCache>
                <c:formatCode>0%</c:formatCode>
                <c:ptCount val="14"/>
                <c:pt idx="0">
                  <c:v>-3.6833997324131812E-2</c:v>
                </c:pt>
                <c:pt idx="1">
                  <c:v>-6.3661176524736546E-2</c:v>
                </c:pt>
                <c:pt idx="2">
                  <c:v>-1.8583463151643671E-2</c:v>
                </c:pt>
                <c:pt idx="3">
                  <c:v>-5.4500185129042075E-2</c:v>
                </c:pt>
                <c:pt idx="4">
                  <c:v>-3.8223650542502756E-2</c:v>
                </c:pt>
                <c:pt idx="5">
                  <c:v>-5.1861229754506924E-2</c:v>
                </c:pt>
                <c:pt idx="6">
                  <c:v>-1.6837543972227597E-2</c:v>
                </c:pt>
                <c:pt idx="7">
                  <c:v>0</c:v>
                </c:pt>
                <c:pt idx="8">
                  <c:v>7.5006957662523299E-2</c:v>
                </c:pt>
                <c:pt idx="9">
                  <c:v>-6.5019112282367394E-3</c:v>
                </c:pt>
                <c:pt idx="10">
                  <c:v>1.7065039550225165E-2</c:v>
                </c:pt>
                <c:pt idx="11">
                  <c:v>7.2901824297831718E-3</c:v>
                </c:pt>
                <c:pt idx="12">
                  <c:v>-1.1121317655701939E-2</c:v>
                </c:pt>
                <c:pt idx="13">
                  <c:v>-2.665701234741218E-2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3FD-4ADB-836F-3784A0C28122}"/>
            </c:ext>
          </c:extLst>
        </c:ser>
        <c:ser>
          <c:idx val="4"/>
          <c:order val="5"/>
          <c:tx>
            <c:strRef>
              <c:f>'Dés par région'!$I$2</c:f>
              <c:strCache>
                <c:ptCount val="1"/>
                <c:pt idx="0">
                  <c:v>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1BB0CEDB-2C93-4F2B-8C5D-477588F2243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215-4368-B6A3-E6BEE90553E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CFBE9BBA-5BC7-45D7-8736-952EBAF3D4A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215-4368-B6A3-E6BEE90553EC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8DC01849-14D4-4F4D-A92E-E00F6BDDE74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215-4368-B6A3-E6BEE90553EC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16E08DCF-B754-4332-B5E3-F0C3003FE2B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215-4368-B6A3-E6BEE90553EC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3B6E078-D987-4AE6-8852-14FA057848A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215-4368-B6A3-E6BEE90553EC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C4950520-2685-4C3B-8096-B6298322D9E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215-4368-B6A3-E6BEE90553EC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2458A5FA-F787-4A86-8E93-ABB39982894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215-4368-B6A3-E6BEE90553EC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9AB4C6A1-A4D8-4EF1-95DD-A824B9E0A88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215-4368-B6A3-E6BEE90553EC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3416E349-D5E6-4EB4-AB24-16524B5CF2F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215-4368-B6A3-E6BEE90553EC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CBEAA635-FC47-416A-856F-CB68F4FDA8A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215-4368-B6A3-E6BEE90553EC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6C8D5655-C350-4481-9B73-338B1718D33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215-4368-B6A3-E6BEE90553EC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4E38F1E5-775D-479A-96A3-7F1687BB3DF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215-4368-B6A3-E6BEE90553EC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03AE6FAE-1382-4513-899E-ADE38B2AE4A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1215-4368-B6A3-E6BEE90553EC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2ECA18D5-CF9A-4C81-8C49-1AE545DA2BB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1215-4368-B6A3-E6BEE9055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région'!$A$3:$A$16</c:f>
              <c:strCache>
                <c:ptCount val="14"/>
                <c:pt idx="0">
                  <c:v>Occitanie</c:v>
                </c:pt>
                <c:pt idx="1">
                  <c:v>Corse</c:v>
                </c:pt>
                <c:pt idx="2">
                  <c:v>Provence-Alpes-Côte d'Azur</c:v>
                </c:pt>
                <c:pt idx="3">
                  <c:v>Nouvelle-Aquitaine</c:v>
                </c:pt>
                <c:pt idx="4">
                  <c:v>Pays de la Loire</c:v>
                </c:pt>
                <c:pt idx="5">
                  <c:v>Bretagne</c:v>
                </c:pt>
                <c:pt idx="6">
                  <c:v>Auvergne-Rhône-Alpes</c:v>
                </c:pt>
                <c:pt idx="7">
                  <c:v>France métropolitaine</c:v>
                </c:pt>
                <c:pt idx="8">
                  <c:v>Île-de-France</c:v>
                </c:pt>
                <c:pt idx="9">
                  <c:v>Normandie</c:v>
                </c:pt>
                <c:pt idx="10">
                  <c:v>Grand Est</c:v>
                </c:pt>
                <c:pt idx="11">
                  <c:v>Hauts-de-France</c:v>
                </c:pt>
                <c:pt idx="12">
                  <c:v>Bourgogne-Franche-Comté</c:v>
                </c:pt>
                <c:pt idx="13">
                  <c:v>Centre-Val de Loire</c:v>
                </c:pt>
              </c:strCache>
            </c:strRef>
          </c:cat>
          <c:val>
            <c:numRef>
              <c:f>'Dés par région'!$I$3:$I$16</c:f>
              <c:numCache>
                <c:formatCode>0.0%</c:formatCode>
                <c:ptCount val="14"/>
                <c:pt idx="0">
                  <c:v>0.05</c:v>
                </c:pt>
                <c:pt idx="1">
                  <c:v>6.5534574479005903E-2</c:v>
                </c:pt>
                <c:pt idx="2">
                  <c:v>8.4847653272127621E-2</c:v>
                </c:pt>
                <c:pt idx="3">
                  <c:v>6.6279910733557323E-2</c:v>
                </c:pt>
                <c:pt idx="4">
                  <c:v>6.3770584988842249E-2</c:v>
                </c:pt>
                <c:pt idx="5">
                  <c:v>6.6966548194883901E-2</c:v>
                </c:pt>
                <c:pt idx="6">
                  <c:v>7.449823473972178E-2</c:v>
                </c:pt>
                <c:pt idx="7">
                  <c:v>9.5955023454684152E-2</c:v>
                </c:pt>
                <c:pt idx="8">
                  <c:v>5.4274554949182596E-2</c:v>
                </c:pt>
                <c:pt idx="9">
                  <c:v>0.1140921117676415</c:v>
                </c:pt>
                <c:pt idx="10">
                  <c:v>0.10015774284188678</c:v>
                </c:pt>
                <c:pt idx="11">
                  <c:v>0.10861808418832469</c:v>
                </c:pt>
                <c:pt idx="12">
                  <c:v>0.10948925595663322</c:v>
                </c:pt>
                <c:pt idx="13">
                  <c:v>0.11055235230838878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région'!$N$3:$N$16</c15:f>
                <c15:dlblRangeCache>
                  <c:ptCount val="14"/>
                  <c:pt idx="0">
                    <c:v>200</c:v>
                  </c:pt>
                  <c:pt idx="1">
                    <c:v>10</c:v>
                  </c:pt>
                  <c:pt idx="2">
                    <c:v>137</c:v>
                  </c:pt>
                  <c:pt idx="3">
                    <c:v>146</c:v>
                  </c:pt>
                  <c:pt idx="4">
                    <c:v>95</c:v>
                  </c:pt>
                  <c:pt idx="5">
                    <c:v>73</c:v>
                  </c:pt>
                  <c:pt idx="6">
                    <c:v>174</c:v>
                  </c:pt>
                  <c:pt idx="7">
                    <c:v>1333</c:v>
                  </c:pt>
                  <c:pt idx="8">
                    <c:v>284</c:v>
                  </c:pt>
                  <c:pt idx="9">
                    <c:v>44</c:v>
                  </c:pt>
                  <c:pt idx="10">
                    <c:v>58</c:v>
                  </c:pt>
                  <c:pt idx="11">
                    <c:v>59</c:v>
                  </c:pt>
                  <c:pt idx="12">
                    <c:v>30</c:v>
                  </c:pt>
                  <c:pt idx="13">
                    <c:v>22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1215-4368-B6A3-E6BEE9055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région'!$G$3:$G$16</c:f>
              <c:numCache>
                <c:formatCode>0%</c:formatCode>
                <c:ptCount val="14"/>
                <c:pt idx="0">
                  <c:v>8.8331983905481332E-2</c:v>
                </c:pt>
                <c:pt idx="1">
                  <c:v>7.6680090370828347E-2</c:v>
                </c:pt>
                <c:pt idx="2">
                  <c:v>7.1326007725306506E-2</c:v>
                </c:pt>
                <c:pt idx="3">
                  <c:v>6.1607433635701828E-2</c:v>
                </c:pt>
                <c:pt idx="4">
                  <c:v>6.0788881122438694E-2</c:v>
                </c:pt>
                <c:pt idx="5">
                  <c:v>5.5064584343311865E-2</c:v>
                </c:pt>
                <c:pt idx="6">
                  <c:v>5.350037816421542E-2</c:v>
                </c:pt>
                <c:pt idx="7">
                  <c:v>5.098235973142895E-2</c:v>
                </c:pt>
                <c:pt idx="8">
                  <c:v>4.8842284604387165E-2</c:v>
                </c:pt>
                <c:pt idx="9">
                  <c:v>3.4954148698292935E-2</c:v>
                </c:pt>
                <c:pt idx="10">
                  <c:v>2.8122306038330342E-2</c:v>
                </c:pt>
                <c:pt idx="11">
                  <c:v>2.7719908518626588E-2</c:v>
                </c:pt>
                <c:pt idx="12">
                  <c:v>2.7902503707980159E-2</c:v>
                </c:pt>
                <c:pt idx="13">
                  <c:v>2.2809898704565578E-2</c:v>
                </c:pt>
              </c:numCache>
            </c:numRef>
          </c:xVal>
          <c:yVal>
            <c:numRef>
              <c:f>'Dés par région'!$M$3:$M$16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03FD-4ADB-836F-3784A0C28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45"/>
          <c:min val="-0.35000000000000003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1.5305277777777777E-2"/>
          <c:y val="0.92726962962962967"/>
          <c:w val="0.98282138888888892"/>
          <c:h val="5.2975000000000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1629736581434784"/>
          <c:y val="8.653259723473529E-2"/>
          <c:w val="0.51752564511525612"/>
          <c:h val="0.8114757521962662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'BDR par région'!$D$2</c:f>
              <c:strCache>
                <c:ptCount val="1"/>
                <c:pt idx="0">
                  <c:v>Créations nettes en relatif</c:v>
                </c:pt>
              </c:strCache>
            </c:strRef>
          </c:tx>
          <c:spPr>
            <a:solidFill>
              <a:srgbClr val="36A8E1"/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AE6-42D9-866E-92B548580B1A}"/>
              </c:ext>
            </c:extLst>
          </c:dPt>
          <c:dPt>
            <c:idx val="7"/>
            <c:invertIfNegative val="0"/>
            <c:bubble3D val="0"/>
            <c:spPr>
              <a:solidFill>
                <a:srgbClr val="80C8EC"/>
              </a:solidFill>
            </c:spPr>
            <c:extLst>
              <c:ext xmlns:c16="http://schemas.microsoft.com/office/drawing/2014/chart" uri="{C3380CC4-5D6E-409C-BE32-E72D297353CC}">
                <c16:uniqueId val="{00000012-47A9-4FD4-9FA9-A208819F5626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7A9-4FD4-9FA9-A208819F5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'BDR par région'!$B$3:$B$16</c:f>
              <c:strCache>
                <c:ptCount val="14"/>
                <c:pt idx="0">
                  <c:v>Occitanie</c:v>
                </c:pt>
                <c:pt idx="1">
                  <c:v>Pays de la Loire</c:v>
                </c:pt>
                <c:pt idx="2">
                  <c:v>Corse</c:v>
                </c:pt>
                <c:pt idx="3">
                  <c:v>Nouvelle-Aquitaine</c:v>
                </c:pt>
                <c:pt idx="4">
                  <c:v>Bretagne</c:v>
                </c:pt>
                <c:pt idx="5">
                  <c:v>Auvergne-Rhône-Alpes</c:v>
                </c:pt>
                <c:pt idx="6">
                  <c:v>Provence-Alpes-Côte d'Azur</c:v>
                </c:pt>
                <c:pt idx="7">
                  <c:v>France métropolitaine</c:v>
                </c:pt>
                <c:pt idx="8">
                  <c:v>Centre-Val de Loire</c:v>
                </c:pt>
                <c:pt idx="9">
                  <c:v>Normandie</c:v>
                </c:pt>
                <c:pt idx="10">
                  <c:v>Hauts-de-France</c:v>
                </c:pt>
                <c:pt idx="11">
                  <c:v>Bourgogne-Franche-Comté</c:v>
                </c:pt>
                <c:pt idx="12">
                  <c:v>Grand Est</c:v>
                </c:pt>
                <c:pt idx="13">
                  <c:v>Île-de-France</c:v>
                </c:pt>
              </c:strCache>
            </c:strRef>
          </c:cat>
          <c:val>
            <c:numRef>
              <c:f>'BDR par région'!$D$3:$D$16</c:f>
              <c:numCache>
                <c:formatCode>0%</c:formatCode>
                <c:ptCount val="14"/>
                <c:pt idx="0">
                  <c:v>7.9890160907807831E-2</c:v>
                </c:pt>
                <c:pt idx="1">
                  <c:v>7.3442050592377503E-2</c:v>
                </c:pt>
                <c:pt idx="2">
                  <c:v>7.6483469765120105E-2</c:v>
                </c:pt>
                <c:pt idx="3">
                  <c:v>5.4390894200106885E-2</c:v>
                </c:pt>
                <c:pt idx="4">
                  <c:v>5.7301089797413288E-2</c:v>
                </c:pt>
                <c:pt idx="5">
                  <c:v>5.8980870691337201E-2</c:v>
                </c:pt>
                <c:pt idx="6">
                  <c:v>4.3429787134879883E-2</c:v>
                </c:pt>
                <c:pt idx="7">
                  <c:v>3.6228044857850465E-2</c:v>
                </c:pt>
                <c:pt idx="8">
                  <c:v>-6.627183403211471E-4</c:v>
                </c:pt>
                <c:pt idx="9">
                  <c:v>2.6878136835412932E-4</c:v>
                </c:pt>
                <c:pt idx="10">
                  <c:v>1.1486178597605815E-2</c:v>
                </c:pt>
                <c:pt idx="11">
                  <c:v>-8.5207640093022396E-3</c:v>
                </c:pt>
                <c:pt idx="12">
                  <c:v>-8.4267013035433571E-3</c:v>
                </c:pt>
                <c:pt idx="13">
                  <c:v>2.8042068433018048E-2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A9-4FD4-9FA9-A208819F5626}"/>
            </c:ext>
          </c:extLst>
        </c:ser>
        <c:ser>
          <c:idx val="2"/>
          <c:order val="2"/>
          <c:tx>
            <c:strRef>
              <c:f>'BDR par région'!$E$2</c:f>
              <c:strCache>
                <c:ptCount val="1"/>
                <c:pt idx="0">
                  <c:v>Départs en fin de carrière en relatif</c:v>
                </c:pt>
              </c:strCache>
            </c:strRef>
          </c:tx>
          <c:spPr>
            <a:solidFill>
              <a:srgbClr val="E67D0A"/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E6-42D9-866E-92B548580B1A}"/>
              </c:ext>
            </c:extLst>
          </c:dPt>
          <c:dPt>
            <c:idx val="7"/>
            <c:invertIfNegative val="0"/>
            <c:bubble3D val="0"/>
            <c:spPr>
              <a:solidFill>
                <a:srgbClr val="F8B264"/>
              </a:solidFill>
            </c:spPr>
            <c:extLst>
              <c:ext xmlns:c16="http://schemas.microsoft.com/office/drawing/2014/chart" uri="{C3380CC4-5D6E-409C-BE32-E72D297353CC}">
                <c16:uniqueId val="{00000002-7EB5-4CAE-BEE4-86099E81E3DA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EB5-4CAE-BEE4-86099E81E3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'BDR par région'!$B$3:$B$16</c:f>
              <c:strCache>
                <c:ptCount val="14"/>
                <c:pt idx="0">
                  <c:v>Occitanie</c:v>
                </c:pt>
                <c:pt idx="1">
                  <c:v>Pays de la Loire</c:v>
                </c:pt>
                <c:pt idx="2">
                  <c:v>Corse</c:v>
                </c:pt>
                <c:pt idx="3">
                  <c:v>Nouvelle-Aquitaine</c:v>
                </c:pt>
                <c:pt idx="4">
                  <c:v>Bretagne</c:v>
                </c:pt>
                <c:pt idx="5">
                  <c:v>Auvergne-Rhône-Alpes</c:v>
                </c:pt>
                <c:pt idx="6">
                  <c:v>Provence-Alpes-Côte d'Azur</c:v>
                </c:pt>
                <c:pt idx="7">
                  <c:v>France métropolitaine</c:v>
                </c:pt>
                <c:pt idx="8">
                  <c:v>Centre-Val de Loire</c:v>
                </c:pt>
                <c:pt idx="9">
                  <c:v>Normandie</c:v>
                </c:pt>
                <c:pt idx="10">
                  <c:v>Hauts-de-France</c:v>
                </c:pt>
                <c:pt idx="11">
                  <c:v>Bourgogne-Franche-Comté</c:v>
                </c:pt>
                <c:pt idx="12">
                  <c:v>Grand Est</c:v>
                </c:pt>
                <c:pt idx="13">
                  <c:v>Île-de-France</c:v>
                </c:pt>
              </c:strCache>
            </c:strRef>
          </c:cat>
          <c:val>
            <c:numRef>
              <c:f>'BDR par région'!$E$3:$E$16</c:f>
              <c:numCache>
                <c:formatCode>0%</c:formatCode>
                <c:ptCount val="14"/>
                <c:pt idx="0">
                  <c:v>0.28545188100281271</c:v>
                </c:pt>
                <c:pt idx="1">
                  <c:v>0.27812940632940075</c:v>
                </c:pt>
                <c:pt idx="2">
                  <c:v>0.27332399766649451</c:v>
                </c:pt>
                <c:pt idx="3">
                  <c:v>0.2946712369769563</c:v>
                </c:pt>
                <c:pt idx="4">
                  <c:v>0.29107440391832334</c:v>
                </c:pt>
                <c:pt idx="5">
                  <c:v>0.28186293647956157</c:v>
                </c:pt>
                <c:pt idx="6">
                  <c:v>0.28706460150361301</c:v>
                </c:pt>
                <c:pt idx="7">
                  <c:v>0.28315897359808589</c:v>
                </c:pt>
                <c:pt idx="8">
                  <c:v>0.30478968960223174</c:v>
                </c:pt>
                <c:pt idx="9">
                  <c:v>0.3009811487746249</c:v>
                </c:pt>
                <c:pt idx="10">
                  <c:v>0.28794759669490683</c:v>
                </c:pt>
                <c:pt idx="11">
                  <c:v>0.30585278595398729</c:v>
                </c:pt>
                <c:pt idx="12">
                  <c:v>0.29811925951850859</c:v>
                </c:pt>
                <c:pt idx="13">
                  <c:v>0.25801846086589658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7A9-4FD4-9FA9-A208819F5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20488832"/>
        <c:axId val="220490368"/>
      </c:barChart>
      <c:barChart>
        <c:barDir val="bar"/>
        <c:grouping val="stacked"/>
        <c:varyColors val="0"/>
        <c:ser>
          <c:idx val="1"/>
          <c:order val="1"/>
          <c:tx>
            <c:strRef>
              <c:f>'BDR par région'!$I$2</c:f>
              <c:strCache>
                <c:ptCount val="1"/>
                <c:pt idx="0">
                  <c:v>BDR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5FCEB9BA-E495-4373-8C97-1649910F895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47A9-4FD4-9FA9-A208819F5626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EBEDE8A-79F5-4047-A90B-EB82C02E018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47A9-4FD4-9FA9-A208819F5626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3A15245-59A9-4669-88C5-85C73018C7B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7A9-4FD4-9FA9-A208819F5626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4572E8CE-B2FF-490A-8178-C87D969FF12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7A9-4FD4-9FA9-A208819F5626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34CCF93E-8909-4A1A-B9C0-3D3AD7F5A54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7A9-4FD4-9FA9-A208819F5626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8DEA755F-1E11-4F1F-9F5E-194E3D15D69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7A9-4FD4-9FA9-A208819F5626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04BB63D2-3A4C-4820-9783-A44962F9FD3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7A9-4FD4-9FA9-A208819F5626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84EDAF4A-006B-4398-9D24-116744CC239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7A9-4FD4-9FA9-A208819F5626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60342428-E522-497B-B66C-48D6D76D0D8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7A9-4FD4-9FA9-A208819F5626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60884AC5-B45A-4882-B7D4-2C4385260E8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7A9-4FD4-9FA9-A208819F5626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11841852-5B3B-4E38-B880-C4AAD1E60C4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7A9-4FD4-9FA9-A208819F5626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19DF2377-7451-4D1D-944A-02020CD0A43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7A9-4FD4-9FA9-A208819F5626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BEA7B6B1-CDFF-4F20-A27E-1E78039A361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7A9-4FD4-9FA9-A208819F5626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850C6FFF-C61B-4BC1-A37E-D720E8D3CFF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EB5-4CAE-BEE4-86099E81E3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36A8E1"/>
                    </a:solidFill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</c:ext>
            </c:extLst>
          </c:dLbls>
          <c:cat>
            <c:strRef>
              <c:f>'BDR par région'!$B$3:$B$16</c:f>
              <c:strCache>
                <c:ptCount val="14"/>
                <c:pt idx="0">
                  <c:v>Occitanie</c:v>
                </c:pt>
                <c:pt idx="1">
                  <c:v>Pays de la Loire</c:v>
                </c:pt>
                <c:pt idx="2">
                  <c:v>Corse</c:v>
                </c:pt>
                <c:pt idx="3">
                  <c:v>Nouvelle-Aquitaine</c:v>
                </c:pt>
                <c:pt idx="4">
                  <c:v>Bretagne</c:v>
                </c:pt>
                <c:pt idx="5">
                  <c:v>Auvergne-Rhône-Alpes</c:v>
                </c:pt>
                <c:pt idx="6">
                  <c:v>Provence-Alpes-Côte d'Azur</c:v>
                </c:pt>
                <c:pt idx="7">
                  <c:v>France métropolitaine</c:v>
                </c:pt>
                <c:pt idx="8">
                  <c:v>Centre-Val de Loire</c:v>
                </c:pt>
                <c:pt idx="9">
                  <c:v>Normandie</c:v>
                </c:pt>
                <c:pt idx="10">
                  <c:v>Hauts-de-France</c:v>
                </c:pt>
                <c:pt idx="11">
                  <c:v>Bourgogne-Franche-Comté</c:v>
                </c:pt>
                <c:pt idx="12">
                  <c:v>Grand Est</c:v>
                </c:pt>
                <c:pt idx="13">
                  <c:v>Île-de-France</c:v>
                </c:pt>
              </c:strCache>
            </c:strRef>
          </c:cat>
          <c:val>
            <c:numRef>
              <c:f>'BDR par région'!$J$3:$J$16</c:f>
              <c:numCache>
                <c:formatCode>General</c:formatCode>
                <c:ptCount val="14"/>
                <c:pt idx="0">
                  <c:v>580</c:v>
                </c:pt>
                <c:pt idx="1">
                  <c:v>580</c:v>
                </c:pt>
                <c:pt idx="2">
                  <c:v>580</c:v>
                </c:pt>
                <c:pt idx="3">
                  <c:v>580</c:v>
                </c:pt>
                <c:pt idx="4">
                  <c:v>580</c:v>
                </c:pt>
                <c:pt idx="5">
                  <c:v>580</c:v>
                </c:pt>
                <c:pt idx="6">
                  <c:v>580</c:v>
                </c:pt>
                <c:pt idx="7">
                  <c:v>580</c:v>
                </c:pt>
                <c:pt idx="8">
                  <c:v>580</c:v>
                </c:pt>
                <c:pt idx="9">
                  <c:v>580</c:v>
                </c:pt>
                <c:pt idx="10">
                  <c:v>580</c:v>
                </c:pt>
                <c:pt idx="11">
                  <c:v>580</c:v>
                </c:pt>
                <c:pt idx="12">
                  <c:v>580</c:v>
                </c:pt>
                <c:pt idx="13">
                  <c:v>580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'BDR par région'!$I$3:$I$16</c15:f>
                <c15:dlblRangeCache>
                  <c:ptCount val="14"/>
                  <c:pt idx="0">
                    <c:v>828</c:v>
                  </c:pt>
                  <c:pt idx="1">
                    <c:v>549</c:v>
                  </c:pt>
                  <c:pt idx="2">
                    <c:v>47</c:v>
                  </c:pt>
                  <c:pt idx="3">
                    <c:v>826</c:v>
                  </c:pt>
                  <c:pt idx="4">
                    <c:v>463</c:v>
                  </c:pt>
                  <c:pt idx="5">
                    <c:v>1111</c:v>
                  </c:pt>
                  <c:pt idx="6">
                    <c:v>636</c:v>
                  </c:pt>
                  <c:pt idx="7">
                    <c:v>8351</c:v>
                  </c:pt>
                  <c:pt idx="8">
                    <c:v>297</c:v>
                  </c:pt>
                  <c:pt idx="9">
                    <c:v>383</c:v>
                  </c:pt>
                  <c:pt idx="10">
                    <c:v>634</c:v>
                  </c:pt>
                  <c:pt idx="11">
                    <c:v>318</c:v>
                  </c:pt>
                  <c:pt idx="12">
                    <c:v>598</c:v>
                  </c:pt>
                  <c:pt idx="13">
                    <c:v>1662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47A9-4FD4-9FA9-A208819F5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75684464"/>
        <c:axId val="475684136"/>
      </c:barChart>
      <c:catAx>
        <c:axId val="2204888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>
            <a:solidFill>
              <a:srgbClr val="C7C7C7"/>
            </a:solidFill>
          </a:ln>
        </c:spPr>
        <c:txPr>
          <a:bodyPr/>
          <a:lstStyle/>
          <a:p>
            <a:pPr>
              <a:defRPr sz="1100" b="1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</a:defRPr>
            </a:pPr>
            <a:endParaRPr lang="fr-FR"/>
          </a:p>
        </c:txPr>
        <c:crossAx val="220490368"/>
        <c:crosses val="autoZero"/>
        <c:auto val="1"/>
        <c:lblAlgn val="ctr"/>
        <c:lblOffset val="100"/>
        <c:noMultiLvlLbl val="0"/>
      </c:catAx>
      <c:valAx>
        <c:axId val="220490368"/>
        <c:scaling>
          <c:orientation val="minMax"/>
          <c:max val="0.45"/>
          <c:min val="-2.0000000000000004E-2"/>
        </c:scaling>
        <c:delete val="0"/>
        <c:axPos val="t"/>
        <c:majorGridlines>
          <c:spPr>
            <a:ln>
              <a:solidFill>
                <a:srgbClr val="C7C7C7"/>
              </a:solidFill>
            </a:ln>
          </c:spPr>
        </c:majorGridlines>
        <c:numFmt formatCode="0%" sourceLinked="1"/>
        <c:majorTickMark val="in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1100" b="1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</a:defRPr>
            </a:pPr>
            <a:endParaRPr lang="fr-FR"/>
          </a:p>
        </c:txPr>
        <c:crossAx val="220488832"/>
        <c:crosses val="autoZero"/>
        <c:crossBetween val="between"/>
      </c:valAx>
      <c:valAx>
        <c:axId val="475684136"/>
        <c:scaling>
          <c:orientation val="minMax"/>
          <c:max val="6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fr-FR"/>
          </a:p>
        </c:txPr>
        <c:crossAx val="475684464"/>
        <c:crosses val="max"/>
        <c:crossBetween val="between"/>
      </c:valAx>
      <c:catAx>
        <c:axId val="475684464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extTo"/>
        <c:crossAx val="475684136"/>
        <c:crosses val="max"/>
        <c:auto val="1"/>
        <c:lblAlgn val="ctr"/>
        <c:lblOffset val="100"/>
        <c:noMultiLvlLbl val="0"/>
      </c:catAx>
    </c:plotArea>
    <c:legend>
      <c:legendPos val="b"/>
      <c:legendEntry>
        <c:idx val="2"/>
        <c:delete val="1"/>
      </c:legendEntry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 b="1">
          <a:solidFill>
            <a:schemeClr val="tx1">
              <a:lumMod val="50000"/>
              <a:lumOff val="50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1629736581434784"/>
          <c:y val="8.653259723473529E-2"/>
          <c:w val="0.51752564511525612"/>
          <c:h val="0.8114757521962662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'Jeunes deb par région'!$D$2</c:f>
              <c:strCache>
                <c:ptCount val="1"/>
                <c:pt idx="0">
                  <c:v>Jeunes déb en pct</c:v>
                </c:pt>
              </c:strCache>
            </c:strRef>
          </c:tx>
          <c:spPr>
            <a:solidFill>
              <a:srgbClr val="C01718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F08484"/>
              </a:solidFill>
            </c:spPr>
            <c:extLst>
              <c:ext xmlns:c16="http://schemas.microsoft.com/office/drawing/2014/chart" uri="{C3380CC4-5D6E-409C-BE32-E72D297353CC}">
                <c16:uniqueId val="{00000004-7C3D-4858-B568-078D74DF47FB}"/>
              </c:ext>
            </c:extLst>
          </c:dPt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C3D-4858-B568-078D74DF4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'Jeunes deb par région'!$B$3:$B$17</c:f>
              <c:strCache>
                <c:ptCount val="14"/>
                <c:pt idx="0">
                  <c:v>Île-de-France</c:v>
                </c:pt>
                <c:pt idx="1">
                  <c:v>Hauts-de-France</c:v>
                </c:pt>
                <c:pt idx="2">
                  <c:v>Grand Est</c:v>
                </c:pt>
                <c:pt idx="3">
                  <c:v>Auvergne-Rhône-Alpes</c:v>
                </c:pt>
                <c:pt idx="4">
                  <c:v>France métropolitaine</c:v>
                </c:pt>
                <c:pt idx="5">
                  <c:v>Normandie</c:v>
                </c:pt>
                <c:pt idx="6">
                  <c:v>Bourgogne-Franche-Comté</c:v>
                </c:pt>
                <c:pt idx="7">
                  <c:v>Centre-Val de Loire</c:v>
                </c:pt>
                <c:pt idx="8">
                  <c:v>Pays de la Loire</c:v>
                </c:pt>
                <c:pt idx="9">
                  <c:v>Bretagne</c:v>
                </c:pt>
                <c:pt idx="10">
                  <c:v>Provence-Alpes-Côte d'Azur</c:v>
                </c:pt>
                <c:pt idx="11">
                  <c:v>Occitanie</c:v>
                </c:pt>
                <c:pt idx="12">
                  <c:v>Nouvelle-Aquitaine</c:v>
                </c:pt>
                <c:pt idx="13">
                  <c:v>Corse</c:v>
                </c:pt>
              </c:strCache>
            </c:strRef>
          </c:cat>
          <c:val>
            <c:numRef>
              <c:f>'Jeunes deb par région'!$D$3:$D$16</c:f>
              <c:numCache>
                <c:formatCode>0%</c:formatCode>
                <c:ptCount val="14"/>
                <c:pt idx="0">
                  <c:v>0.31222520235705076</c:v>
                </c:pt>
                <c:pt idx="1">
                  <c:v>0.27900404920366922</c:v>
                </c:pt>
                <c:pt idx="2">
                  <c:v>0.27863529172686008</c:v>
                </c:pt>
                <c:pt idx="3">
                  <c:v>0.27050588503445577</c:v>
                </c:pt>
                <c:pt idx="4">
                  <c:v>0.26840465872450742</c:v>
                </c:pt>
                <c:pt idx="5">
                  <c:v>0.25979387021644934</c:v>
                </c:pt>
                <c:pt idx="6">
                  <c:v>0.25830820058100296</c:v>
                </c:pt>
                <c:pt idx="7">
                  <c:v>0.25466006020993281</c:v>
                </c:pt>
                <c:pt idx="8">
                  <c:v>0.25255892525683682</c:v>
                </c:pt>
                <c:pt idx="9">
                  <c:v>0.24144967961791783</c:v>
                </c:pt>
                <c:pt idx="10">
                  <c:v>0.24058491776154273</c:v>
                </c:pt>
                <c:pt idx="11">
                  <c:v>0.24017606068100739</c:v>
                </c:pt>
                <c:pt idx="12">
                  <c:v>0.23295451241231929</c:v>
                </c:pt>
                <c:pt idx="13">
                  <c:v>0.20946620053604972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5C-4FD8-9BC7-6D9D518260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220488832"/>
        <c:axId val="220490368"/>
      </c:barChart>
      <c:barChart>
        <c:barDir val="bar"/>
        <c:grouping val="stacked"/>
        <c:varyColors val="0"/>
        <c:ser>
          <c:idx val="1"/>
          <c:order val="1"/>
          <c:tx>
            <c:strRef>
              <c:f>'Jeunes deb par région'!$G$2</c:f>
              <c:strCache>
                <c:ptCount val="1"/>
                <c:pt idx="0">
                  <c:v>Jeunes déb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BF66678A-A0D8-4D4A-8613-3B229E86700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35C-4FD8-9BC7-6D9D518260E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BAA03584-8AB2-4FEC-9922-04CDE636568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35C-4FD8-9BC7-6D9D518260E2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70EA70B6-FA81-431B-9431-B83CC38AE61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35C-4FD8-9BC7-6D9D518260E2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81B7F787-DA8C-4AF6-9023-FC99A5DDA1C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35C-4FD8-9BC7-6D9D518260E2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67063BEF-10E6-489F-A3AC-CB17326D9FF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35C-4FD8-9BC7-6D9D518260E2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D5859E78-50AA-474C-8C3C-B2541301398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35C-4FD8-9BC7-6D9D518260E2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ED7B7843-30BF-4708-B946-4153A3A5482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35C-4FD8-9BC7-6D9D518260E2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C4E40916-EF43-4F30-A8FD-270B961BC94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35C-4FD8-9BC7-6D9D518260E2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34E58A34-F788-4646-8CAF-09061DAF8BD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35C-4FD8-9BC7-6D9D518260E2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6A5410FA-80C9-4DD7-951D-BD9013372AE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35C-4FD8-9BC7-6D9D518260E2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5F61BD05-06FF-43F2-AF6E-4AC75B96F98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35C-4FD8-9BC7-6D9D518260E2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EF41B359-3587-4555-AACC-9EAD39F56EF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35C-4FD8-9BC7-6D9D518260E2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673C96E4-B601-4A17-8926-678E5E9EC80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35C-4FD8-9BC7-6D9D518260E2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89CD70B1-8E1D-489A-B3A2-AEC963EB9F3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C3D-4858-B568-078D74DF4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</c:ext>
            </c:extLst>
          </c:dLbls>
          <c:cat>
            <c:strRef>
              <c:f>'Jeunes deb par région'!$B$3:$B$16</c:f>
              <c:strCache>
                <c:ptCount val="14"/>
                <c:pt idx="0">
                  <c:v>Île-de-France</c:v>
                </c:pt>
                <c:pt idx="1">
                  <c:v>Hauts-de-France</c:v>
                </c:pt>
                <c:pt idx="2">
                  <c:v>Grand Est</c:v>
                </c:pt>
                <c:pt idx="3">
                  <c:v>Auvergne-Rhône-Alpes</c:v>
                </c:pt>
                <c:pt idx="4">
                  <c:v>France métropolitaine</c:v>
                </c:pt>
                <c:pt idx="5">
                  <c:v>Normandie</c:v>
                </c:pt>
                <c:pt idx="6">
                  <c:v>Bourgogne-Franche-Comté</c:v>
                </c:pt>
                <c:pt idx="7">
                  <c:v>Centre-Val de Loire</c:v>
                </c:pt>
                <c:pt idx="8">
                  <c:v>Pays de la Loire</c:v>
                </c:pt>
                <c:pt idx="9">
                  <c:v>Bretagne</c:v>
                </c:pt>
                <c:pt idx="10">
                  <c:v>Provence-Alpes-Côte d'Azur</c:v>
                </c:pt>
                <c:pt idx="11">
                  <c:v>Occitanie</c:v>
                </c:pt>
                <c:pt idx="12">
                  <c:v>Nouvelle-Aquitaine</c:v>
                </c:pt>
                <c:pt idx="13">
                  <c:v>Corse</c:v>
                </c:pt>
              </c:strCache>
            </c:strRef>
          </c:cat>
          <c:val>
            <c:numRef>
              <c:f>'Jeunes deb par région'!$H$3:$H$16</c:f>
              <c:numCache>
                <c:formatCode>General</c:formatCode>
                <c:ptCount val="1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'Jeunes deb par région'!$G$3:$G$16</c15:f>
                <c15:dlblRangeCache>
                  <c:ptCount val="14"/>
                  <c:pt idx="0">
                    <c:v>1814</c:v>
                  </c:pt>
                  <c:pt idx="1">
                    <c:v>591</c:v>
                  </c:pt>
                  <c:pt idx="2">
                    <c:v>575</c:v>
                  </c:pt>
                  <c:pt idx="3">
                    <c:v>882</c:v>
                  </c:pt>
                  <c:pt idx="4">
                    <c:v>7018</c:v>
                  </c:pt>
                  <c:pt idx="5">
                    <c:v>330</c:v>
                  </c:pt>
                  <c:pt idx="6">
                    <c:v>276</c:v>
                  </c:pt>
                  <c:pt idx="7">
                    <c:v>248</c:v>
                  </c:pt>
                  <c:pt idx="8">
                    <c:v>395</c:v>
                  </c:pt>
                  <c:pt idx="9">
                    <c:v>321</c:v>
                  </c:pt>
                  <c:pt idx="10">
                    <c:v>463</c:v>
                  </c:pt>
                  <c:pt idx="11">
                    <c:v>544</c:v>
                  </c:pt>
                  <c:pt idx="12">
                    <c:v>551</c:v>
                  </c:pt>
                  <c:pt idx="13">
                    <c:v>28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A35C-4FD8-9BC7-6D9D51826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3901743"/>
        <c:axId val="213894671"/>
      </c:barChart>
      <c:catAx>
        <c:axId val="2204888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>
            <a:solidFill>
              <a:srgbClr val="C7C7C7"/>
            </a:solidFill>
          </a:ln>
        </c:spPr>
        <c:txPr>
          <a:bodyPr/>
          <a:lstStyle/>
          <a:p>
            <a:pPr>
              <a:defRPr sz="1100" b="1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</a:defRPr>
            </a:pPr>
            <a:endParaRPr lang="fr-FR"/>
          </a:p>
        </c:txPr>
        <c:crossAx val="220490368"/>
        <c:crosses val="autoZero"/>
        <c:auto val="1"/>
        <c:lblAlgn val="ctr"/>
        <c:lblOffset val="100"/>
        <c:noMultiLvlLbl val="0"/>
      </c:catAx>
      <c:valAx>
        <c:axId val="220490368"/>
        <c:scaling>
          <c:orientation val="minMax"/>
          <c:max val="0.35000000000000003"/>
          <c:min val="0"/>
        </c:scaling>
        <c:delete val="0"/>
        <c:axPos val="t"/>
        <c:majorGridlines>
          <c:spPr>
            <a:ln>
              <a:solidFill>
                <a:srgbClr val="C7C7C7"/>
              </a:solidFill>
            </a:ln>
          </c:spPr>
        </c:majorGridlines>
        <c:numFmt formatCode="0%" sourceLinked="1"/>
        <c:majorTickMark val="in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1100" b="1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</a:defRPr>
            </a:pPr>
            <a:endParaRPr lang="fr-FR"/>
          </a:p>
        </c:txPr>
        <c:crossAx val="220488832"/>
        <c:crosses val="autoZero"/>
        <c:crossBetween val="between"/>
      </c:valAx>
      <c:valAx>
        <c:axId val="213894671"/>
        <c:scaling>
          <c:orientation val="minMax"/>
          <c:max val="500"/>
          <c:min val="0"/>
        </c:scaling>
        <c:delete val="0"/>
        <c:axPos val="t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fr-FR"/>
          </a:p>
        </c:txPr>
        <c:crossAx val="213901743"/>
        <c:crosses val="autoZero"/>
        <c:crossBetween val="between"/>
        <c:majorUnit val="50"/>
      </c:valAx>
      <c:catAx>
        <c:axId val="213901743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extTo"/>
        <c:crossAx val="213894671"/>
        <c:crosses val="max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50" b="1">
          <a:solidFill>
            <a:schemeClr val="tx1">
              <a:lumMod val="50000"/>
              <a:lumOff val="50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'Top 15 mob régionale'!$A$3:$A$17</c:f>
              <c:strCache>
                <c:ptCount val="15"/>
                <c:pt idx="0">
                  <c:v>Armée, police, pompiers</c:v>
                </c:pt>
                <c:pt idx="1">
                  <c:v>Cadres de la fonction publique (catégorie A et assimilés)</c:v>
                </c:pt>
                <c:pt idx="2">
                  <c:v>Cadres des transports, de la logistique et navigants de l'aviation</c:v>
                </c:pt>
                <c:pt idx="3">
                  <c:v>Patrons et cadres d'hôtels, cafés, restaurants</c:v>
                </c:pt>
                <c:pt idx="4">
                  <c:v>Ingénieurs de l'informatique</c:v>
                </c:pt>
                <c:pt idx="5">
                  <c:v>Médecins et assimilés</c:v>
                </c:pt>
                <c:pt idx="6">
                  <c:v>Ingénieurs et cadres techniques de l'industrie</c:v>
                </c:pt>
                <c:pt idx="7">
                  <c:v>Professionnels des arts et des spectacles</c:v>
                </c:pt>
                <c:pt idx="8">
                  <c:v>Cadres commerciaux et technico-commerciaux</c:v>
                </c:pt>
                <c:pt idx="9">
                  <c:v>Personnels d'études et de recherche</c:v>
                </c:pt>
                <c:pt idx="10">
                  <c:v>Employés et agents de maîtrise de l'hôtellerie et de la restauration</c:v>
                </c:pt>
                <c:pt idx="11">
                  <c:v>Cadres du bâtiment et des travaux publics</c:v>
                </c:pt>
                <c:pt idx="12">
                  <c:v>Cadres des services administratifs, comptables et financiers</c:v>
                </c:pt>
                <c:pt idx="13">
                  <c:v>Professionnels de la communication et de l'information</c:v>
                </c:pt>
                <c:pt idx="14">
                  <c:v>Formateurs</c:v>
                </c:pt>
              </c:strCache>
            </c:strRef>
          </c:cat>
          <c:val>
            <c:numRef>
              <c:f>'Top 15 mob régionale'!$C$3:$C$17</c:f>
              <c:numCache>
                <c:formatCode>0%</c:formatCode>
                <c:ptCount val="15"/>
                <c:pt idx="0" formatCode="0.0%">
                  <c:v>0.21985064552142389</c:v>
                </c:pt>
                <c:pt idx="1">
                  <c:v>0.11293923869454822</c:v>
                </c:pt>
                <c:pt idx="2">
                  <c:v>0.10544137703992852</c:v>
                </c:pt>
                <c:pt idx="3">
                  <c:v>0.10003944615966776</c:v>
                </c:pt>
                <c:pt idx="4">
                  <c:v>9.3547142821652399E-2</c:v>
                </c:pt>
                <c:pt idx="5">
                  <c:v>8.6861809094095271E-2</c:v>
                </c:pt>
                <c:pt idx="6">
                  <c:v>8.6568184434722556E-2</c:v>
                </c:pt>
                <c:pt idx="7">
                  <c:v>8.5449851471166391E-2</c:v>
                </c:pt>
                <c:pt idx="8">
                  <c:v>8.1732273635755456E-2</c:v>
                </c:pt>
                <c:pt idx="9">
                  <c:v>7.4621603767471428E-2</c:v>
                </c:pt>
                <c:pt idx="10">
                  <c:v>7.1515227806082618E-2</c:v>
                </c:pt>
                <c:pt idx="11">
                  <c:v>7.0375454425056702E-2</c:v>
                </c:pt>
                <c:pt idx="12">
                  <c:v>6.9941298137163793E-2</c:v>
                </c:pt>
                <c:pt idx="13">
                  <c:v>6.8805993535150461E-2</c:v>
                </c:pt>
                <c:pt idx="14">
                  <c:v>6.8609933787769292E-2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B-458E-A105-DCA6CF04B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8011184"/>
        <c:axId val="1138026160"/>
      </c:barChart>
      <c:catAx>
        <c:axId val="1138011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138026160"/>
        <c:crosses val="autoZero"/>
        <c:auto val="1"/>
        <c:lblAlgn val="ctr"/>
        <c:lblOffset val="100"/>
        <c:noMultiLvlLbl val="0"/>
      </c:catAx>
      <c:valAx>
        <c:axId val="1138026160"/>
        <c:scaling>
          <c:orientation val="minMax"/>
          <c:max val="0.22000000000000003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1380111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1629736581434784"/>
          <c:y val="8.653259723473529E-2"/>
          <c:w val="0.51752564511525612"/>
          <c:h val="0.8114757521962662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'Mob géo 2 par région'!$D$2</c:f>
              <c:strCache>
                <c:ptCount val="1"/>
                <c:pt idx="0">
                  <c:v>Mobilités régionales sans changement de métier</c:v>
                </c:pt>
              </c:strCache>
            </c:strRef>
          </c:tx>
          <c:spPr>
            <a:solidFill>
              <a:srgbClr val="F2AF08"/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50000"/>
                        <a:lumOff val="50000"/>
                      </a:schemeClr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'Mob géo 2 par région'!$B$3:$B$16</c:f>
              <c:strCache>
                <c:ptCount val="13"/>
                <c:pt idx="0">
                  <c:v>Île-de-France</c:v>
                </c:pt>
                <c:pt idx="1">
                  <c:v>Grand Est</c:v>
                </c:pt>
                <c:pt idx="2">
                  <c:v>Hauts-de-France</c:v>
                </c:pt>
                <c:pt idx="3">
                  <c:v>Normandie</c:v>
                </c:pt>
                <c:pt idx="4">
                  <c:v>Bourgogne-Franche-Comté</c:v>
                </c:pt>
                <c:pt idx="5">
                  <c:v>Auvergne-Rhône-Alpes</c:v>
                </c:pt>
                <c:pt idx="6">
                  <c:v>Provence-Alpes-Côte d'Azur</c:v>
                </c:pt>
                <c:pt idx="7">
                  <c:v>Centre-Val de Loire</c:v>
                </c:pt>
                <c:pt idx="8">
                  <c:v>Occitanie</c:v>
                </c:pt>
                <c:pt idx="9">
                  <c:v>Pays de la Loire</c:v>
                </c:pt>
                <c:pt idx="10">
                  <c:v>Bretagne</c:v>
                </c:pt>
                <c:pt idx="11">
                  <c:v>Nouvelle Aquitaine</c:v>
                </c:pt>
                <c:pt idx="12">
                  <c:v>Corse</c:v>
                </c:pt>
              </c:strCache>
            </c:strRef>
          </c:cat>
          <c:val>
            <c:numRef>
              <c:f>'Mob géo 2 par région'!$D$3:$D$15</c:f>
              <c:numCache>
                <c:formatCode>0%</c:formatCode>
                <c:ptCount val="13"/>
                <c:pt idx="0">
                  <c:v>3.2165341458051791E-2</c:v>
                </c:pt>
                <c:pt idx="1">
                  <c:v>6.7433583523458561E-3</c:v>
                </c:pt>
                <c:pt idx="2">
                  <c:v>3.936179605756057E-3</c:v>
                </c:pt>
                <c:pt idx="3">
                  <c:v>-2.8102060937364643E-3</c:v>
                </c:pt>
                <c:pt idx="4">
                  <c:v>-3.8848137497067728E-3</c:v>
                </c:pt>
                <c:pt idx="5">
                  <c:v>-7.1126878803098011E-3</c:v>
                </c:pt>
                <c:pt idx="6">
                  <c:v>-7.2479531868718788E-3</c:v>
                </c:pt>
                <c:pt idx="7">
                  <c:v>-9.723632353701361E-3</c:v>
                </c:pt>
                <c:pt idx="8">
                  <c:v>-1.7043343339602984E-2</c:v>
                </c:pt>
                <c:pt idx="9">
                  <c:v>-1.6519514563922841E-2</c:v>
                </c:pt>
                <c:pt idx="10">
                  <c:v>-2.2417243644528705E-2</c:v>
                </c:pt>
                <c:pt idx="11">
                  <c:v>-2.4061801861275506E-2</c:v>
                </c:pt>
                <c:pt idx="12">
                  <c:v>-2.7452623683992535E-2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B-41D5-A99C-3CD70F6E61F5}"/>
            </c:ext>
          </c:extLst>
        </c:ser>
        <c:ser>
          <c:idx val="2"/>
          <c:order val="2"/>
          <c:tx>
            <c:strRef>
              <c:f>'Mob géo 2 par région'!$E$2</c:f>
              <c:strCache>
                <c:ptCount val="1"/>
                <c:pt idx="0">
                  <c:v>Mobilités régionales avec changement de métier</c:v>
                </c:pt>
              </c:strCache>
            </c:strRef>
          </c:tx>
          <c:spPr>
            <a:solidFill>
              <a:srgbClr val="FFE59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'Mob géo 2 par région'!$B$3:$B$15</c:f>
              <c:strCache>
                <c:ptCount val="13"/>
                <c:pt idx="0">
                  <c:v>Île-de-France</c:v>
                </c:pt>
                <c:pt idx="1">
                  <c:v>Grand Est</c:v>
                </c:pt>
                <c:pt idx="2">
                  <c:v>Hauts-de-France</c:v>
                </c:pt>
                <c:pt idx="3">
                  <c:v>Normandie</c:v>
                </c:pt>
                <c:pt idx="4">
                  <c:v>Bourgogne-Franche-Comté</c:v>
                </c:pt>
                <c:pt idx="5">
                  <c:v>Auvergne-Rhône-Alpes</c:v>
                </c:pt>
                <c:pt idx="6">
                  <c:v>Provence-Alpes-Côte d'Azur</c:v>
                </c:pt>
                <c:pt idx="7">
                  <c:v>Centre-Val de Loire</c:v>
                </c:pt>
                <c:pt idx="8">
                  <c:v>Occitanie</c:v>
                </c:pt>
                <c:pt idx="9">
                  <c:v>Pays de la Loire</c:v>
                </c:pt>
                <c:pt idx="10">
                  <c:v>Bretagne</c:v>
                </c:pt>
                <c:pt idx="11">
                  <c:v>Nouvelle Aquitaine</c:v>
                </c:pt>
                <c:pt idx="12">
                  <c:v>Corse</c:v>
                </c:pt>
              </c:strCache>
            </c:strRef>
          </c:cat>
          <c:val>
            <c:numRef>
              <c:f>'Mob géo 2 par région'!$E$3:$E$15</c:f>
              <c:numCache>
                <c:formatCode>0%</c:formatCode>
                <c:ptCount val="13"/>
                <c:pt idx="0">
                  <c:v>4.2847244659419637E-2</c:v>
                </c:pt>
                <c:pt idx="1">
                  <c:v>1.031168730037656E-2</c:v>
                </c:pt>
                <c:pt idx="2">
                  <c:v>3.3519269804230087E-3</c:v>
                </c:pt>
                <c:pt idx="3">
                  <c:v>-3.6830287392089997E-3</c:v>
                </c:pt>
                <c:pt idx="4">
                  <c:v>-7.2122976507956885E-3</c:v>
                </c:pt>
                <c:pt idx="5">
                  <c:v>-9.7328510038014616E-3</c:v>
                </c:pt>
                <c:pt idx="6">
                  <c:v>-1.1342068980189923E-2</c:v>
                </c:pt>
                <c:pt idx="7">
                  <c:v>-1.6923307167276649E-2</c:v>
                </c:pt>
                <c:pt idx="8">
                  <c:v>-1.9811267484832615E-2</c:v>
                </c:pt>
                <c:pt idx="9">
                  <c:v>-2.172923497471016E-2</c:v>
                </c:pt>
                <c:pt idx="10">
                  <c:v>-2.9448417215236503E-2</c:v>
                </c:pt>
                <c:pt idx="11">
                  <c:v>-3.0439850208376997E-2</c:v>
                </c:pt>
                <c:pt idx="12">
                  <c:v>-3.672627076499909E-2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C5B-41D5-A99C-3CD70F6E6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20488832"/>
        <c:axId val="220490368"/>
      </c:barChart>
      <c:barChart>
        <c:barDir val="bar"/>
        <c:grouping val="stacked"/>
        <c:varyColors val="0"/>
        <c:ser>
          <c:idx val="1"/>
          <c:order val="1"/>
          <c:tx>
            <c:strRef>
              <c:f>'Mob géo 2 par région'!$G$2</c:f>
              <c:strCache>
                <c:ptCount val="1"/>
                <c:pt idx="0">
                  <c:v>Mob géo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34014CE4-C1F9-4061-916F-2B563FA8341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C5B-41D5-A99C-3CD70F6E61F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2C03A49-06FF-4C1D-9C4D-0E32419EB35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C5B-41D5-A99C-3CD70F6E61F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BC09E426-FA92-45E5-8B91-D03C890A745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9C5B-41D5-A99C-3CD70F6E61F5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261D6E52-10C1-46AD-92F8-E50CE7DE879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C5B-41D5-A99C-3CD70F6E61F5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BA4C3CD6-985F-42E6-8049-508D02DF913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C5B-41D5-A99C-3CD70F6E61F5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214BCEBD-2C25-4A84-BB23-E4927FA080C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C5B-41D5-A99C-3CD70F6E61F5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845BA3E3-3925-4355-8CC0-ACDB64CFEB6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C5B-41D5-A99C-3CD70F6E61F5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2A4EBBB0-E486-4183-B555-31A35D982CD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C5B-41D5-A99C-3CD70F6E61F5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2795CCEE-092D-43B2-86D1-02D1627CD2B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C5B-41D5-A99C-3CD70F6E61F5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58076935-8B7C-4AC9-860F-DFA81D0A460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C5B-41D5-A99C-3CD70F6E61F5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53644019-C63C-4E6B-B4A6-C34CA30A7E4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C5B-41D5-A99C-3CD70F6E61F5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6A77DE81-9381-4975-B718-E3835741ED6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C5B-41D5-A99C-3CD70F6E61F5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AAB56AE9-033B-4099-8123-A45A259F485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C5B-41D5-A99C-3CD70F6E6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50000"/>
                        <a:lumOff val="50000"/>
                      </a:schemeClr>
                    </a:solidFill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</c:ext>
            </c:extLst>
          </c:dLbls>
          <c:cat>
            <c:strRef>
              <c:f>'Mob géo 2 par région'!$B$3:$B$15</c:f>
              <c:strCache>
                <c:ptCount val="13"/>
                <c:pt idx="0">
                  <c:v>Île-de-France</c:v>
                </c:pt>
                <c:pt idx="1">
                  <c:v>Grand Est</c:v>
                </c:pt>
                <c:pt idx="2">
                  <c:v>Hauts-de-France</c:v>
                </c:pt>
                <c:pt idx="3">
                  <c:v>Normandie</c:v>
                </c:pt>
                <c:pt idx="4">
                  <c:v>Bourgogne-Franche-Comté</c:v>
                </c:pt>
                <c:pt idx="5">
                  <c:v>Auvergne-Rhône-Alpes</c:v>
                </c:pt>
                <c:pt idx="6">
                  <c:v>Provence-Alpes-Côte d'Azur</c:v>
                </c:pt>
                <c:pt idx="7">
                  <c:v>Centre-Val de Loire</c:v>
                </c:pt>
                <c:pt idx="8">
                  <c:v>Occitanie</c:v>
                </c:pt>
                <c:pt idx="9">
                  <c:v>Pays de la Loire</c:v>
                </c:pt>
                <c:pt idx="10">
                  <c:v>Bretagne</c:v>
                </c:pt>
                <c:pt idx="11">
                  <c:v>Nouvelle Aquitaine</c:v>
                </c:pt>
                <c:pt idx="12">
                  <c:v>Corse</c:v>
                </c:pt>
              </c:strCache>
            </c:strRef>
          </c:cat>
          <c:val>
            <c:numRef>
              <c:f>'Mob géo 2 par région'!$H$3:$H$15</c:f>
              <c:numCache>
                <c:formatCode>General</c:formatCode>
                <c:ptCount val="1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'Mob géo 2 par région'!$G$3:$G$15</c15:f>
                <c15:dlblRangeCache>
                  <c:ptCount val="13"/>
                  <c:pt idx="0">
                    <c:v>436</c:v>
                  </c:pt>
                  <c:pt idx="1">
                    <c:v>35</c:v>
                  </c:pt>
                  <c:pt idx="2">
                    <c:v>15</c:v>
                  </c:pt>
                  <c:pt idx="3">
                    <c:v>-8</c:v>
                  </c:pt>
                  <c:pt idx="4">
                    <c:v>-12</c:v>
                  </c:pt>
                  <c:pt idx="5">
                    <c:v>-55</c:v>
                  </c:pt>
                  <c:pt idx="6">
                    <c:v>-36</c:v>
                  </c:pt>
                  <c:pt idx="7">
                    <c:v>-26</c:v>
                  </c:pt>
                  <c:pt idx="8">
                    <c:v>-83</c:v>
                  </c:pt>
                  <c:pt idx="9">
                    <c:v>-60</c:v>
                  </c:pt>
                  <c:pt idx="10">
                    <c:v>-69</c:v>
                  </c:pt>
                  <c:pt idx="11">
                    <c:v>-129</c:v>
                  </c:pt>
                  <c:pt idx="12">
                    <c:v>-8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9C5B-41D5-A99C-3CD70F6E6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3901743"/>
        <c:axId val="213894671"/>
      </c:barChart>
      <c:catAx>
        <c:axId val="2204888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>
            <a:solidFill>
              <a:srgbClr val="C7C7C7"/>
            </a:solidFill>
          </a:ln>
        </c:spPr>
        <c:txPr>
          <a:bodyPr/>
          <a:lstStyle/>
          <a:p>
            <a:pPr>
              <a:defRPr sz="1100" b="1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</a:defRPr>
            </a:pPr>
            <a:endParaRPr lang="fr-FR"/>
          </a:p>
        </c:txPr>
        <c:crossAx val="220490368"/>
        <c:crosses val="autoZero"/>
        <c:auto val="1"/>
        <c:lblAlgn val="ctr"/>
        <c:lblOffset val="100"/>
        <c:noMultiLvlLbl val="0"/>
      </c:catAx>
      <c:valAx>
        <c:axId val="220490368"/>
        <c:scaling>
          <c:orientation val="minMax"/>
          <c:max val="9.0000000000000024E-2"/>
          <c:min val="-7.0000000000000007E-2"/>
        </c:scaling>
        <c:delete val="0"/>
        <c:axPos val="t"/>
        <c:majorGridlines>
          <c:spPr>
            <a:ln>
              <a:solidFill>
                <a:srgbClr val="C7C7C7"/>
              </a:solidFill>
            </a:ln>
          </c:spPr>
        </c:majorGridlines>
        <c:numFmt formatCode="0%" sourceLinked="0"/>
        <c:majorTickMark val="in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1100" b="1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</a:defRPr>
            </a:pPr>
            <a:endParaRPr lang="fr-FR"/>
          </a:p>
        </c:txPr>
        <c:crossAx val="220488832"/>
        <c:crosses val="autoZero"/>
        <c:crossBetween val="between"/>
      </c:valAx>
      <c:valAx>
        <c:axId val="213894671"/>
        <c:scaling>
          <c:orientation val="minMax"/>
          <c:max val="500"/>
          <c:min val="0"/>
        </c:scaling>
        <c:delete val="0"/>
        <c:axPos val="t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fr-FR"/>
          </a:p>
        </c:txPr>
        <c:crossAx val="213901743"/>
        <c:crosses val="autoZero"/>
        <c:crossBetween val="between"/>
        <c:majorUnit val="50"/>
      </c:valAx>
      <c:catAx>
        <c:axId val="213901743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extTo"/>
        <c:crossAx val="213894671"/>
        <c:crosses val="max"/>
        <c:auto val="1"/>
        <c:lblAlgn val="ctr"/>
        <c:lblOffset val="100"/>
        <c:noMultiLvlLbl val="0"/>
      </c:catAx>
    </c:plotArea>
    <c:legend>
      <c:legendPos val="b"/>
      <c:legendEntry>
        <c:idx val="2"/>
        <c:delete val="1"/>
      </c:legendEntry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 b="1">
          <a:solidFill>
            <a:schemeClr val="tx1">
              <a:lumMod val="50000"/>
              <a:lumOff val="50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'Aides à dom_sans tension'!$B$2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3A-45C6-B751-856084EB30BA}"/>
              </c:ext>
            </c:extLst>
          </c:dPt>
          <c:dPt>
            <c:idx val="5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3A-45C6-B751-856084EB30BA}"/>
              </c:ext>
            </c:extLst>
          </c:dPt>
          <c:dPt>
            <c:idx val="6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33A-45C6-B751-856084EB30BA}"/>
              </c:ext>
            </c:extLst>
          </c:dPt>
          <c:dPt>
            <c:idx val="7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3A-45C6-B751-856084EB30BA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3A-45C6-B751-856084EB30BA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33A-45C6-B751-856084EB30BA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33A-45C6-B751-856084EB3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'Aides à dom_sans tension'!$A$3:$A$15</c:f>
              <c:strCache>
                <c:ptCount val="13"/>
                <c:pt idx="0">
                  <c:v>Île-de-France</c:v>
                </c:pt>
                <c:pt idx="1">
                  <c:v>Provence-Alpes-Côte d'Azur</c:v>
                </c:pt>
                <c:pt idx="2">
                  <c:v>Auvergne-Rhône-Alpes</c:v>
                </c:pt>
                <c:pt idx="3">
                  <c:v>Pays de la Loire</c:v>
                </c:pt>
                <c:pt idx="4">
                  <c:v>Nouvelle Aquitaine</c:v>
                </c:pt>
                <c:pt idx="5">
                  <c:v>Occitanie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Centre-Val de Loire</c:v>
                </c:pt>
                <c:pt idx="10">
                  <c:v>Normandie</c:v>
                </c:pt>
                <c:pt idx="11">
                  <c:v>Bourgogne-Franche-Comté</c:v>
                </c:pt>
                <c:pt idx="12">
                  <c:v>Hauts-de-France</c:v>
                </c:pt>
              </c:strCache>
            </c:strRef>
          </c:cat>
          <c:val>
            <c:numRef>
              <c:f>'Aides à dom_sans tension'!$B$3:$B$15</c:f>
              <c:numCache>
                <c:formatCode>0%</c:formatCode>
                <c:ptCount val="13"/>
                <c:pt idx="0">
                  <c:v>0.33429889491616976</c:v>
                </c:pt>
                <c:pt idx="1">
                  <c:v>0.23482549841571318</c:v>
                </c:pt>
                <c:pt idx="2">
                  <c:v>0.22231475982116081</c:v>
                </c:pt>
                <c:pt idx="3">
                  <c:v>0.2291698975101171</c:v>
                </c:pt>
                <c:pt idx="4">
                  <c:v>0.18339812643100681</c:v>
                </c:pt>
                <c:pt idx="5">
                  <c:v>0.17319142626615633</c:v>
                </c:pt>
                <c:pt idx="6">
                  <c:v>0.1872991084960402</c:v>
                </c:pt>
                <c:pt idx="7">
                  <c:v>0.18603201337353484</c:v>
                </c:pt>
                <c:pt idx="8">
                  <c:v>0.17155846093362409</c:v>
                </c:pt>
                <c:pt idx="9">
                  <c:v>0.11575846732957289</c:v>
                </c:pt>
                <c:pt idx="10">
                  <c:v>6.8313224746916895E-2</c:v>
                </c:pt>
                <c:pt idx="11">
                  <c:v>3.0089443276766523E-2</c:v>
                </c:pt>
                <c:pt idx="12">
                  <c:v>7.5284988974270453E-2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33A-45C6-B751-856084EB30BA}"/>
            </c:ext>
          </c:extLst>
        </c:ser>
        <c:ser>
          <c:idx val="3"/>
          <c:order val="1"/>
          <c:tx>
            <c:strRef>
              <c:f>'Aides à dom_sans tension'!$C$2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233A-45C6-B751-856084EB30BA}"/>
              </c:ext>
            </c:extLst>
          </c:dPt>
          <c:dPt>
            <c:idx val="5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233A-45C6-B751-856084EB30BA}"/>
              </c:ext>
            </c:extLst>
          </c:dPt>
          <c:dPt>
            <c:idx val="6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233A-45C6-B751-856084EB30BA}"/>
              </c:ext>
            </c:extLst>
          </c:dPt>
          <c:dPt>
            <c:idx val="7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233A-45C6-B751-856084EB30BA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233A-45C6-B751-856084EB30BA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33A-45C6-B751-856084EB30BA}"/>
              </c:ext>
            </c:extLst>
          </c:dPt>
          <c:dLbls>
            <c:dLbl>
              <c:idx val="5"/>
              <c:layout>
                <c:manualLayout>
                  <c:x val="2.461240310077519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233A-45C6-B751-856084EB30BA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233A-45C6-B751-856084EB30BA}"/>
                </c:ext>
              </c:extLst>
            </c:dLbl>
            <c:dLbl>
              <c:idx val="8"/>
              <c:layout>
                <c:manualLayout>
                  <c:x val="-1.0938845822566887E-2"/>
                  <c:y val="1.9631073078257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233A-45C6-B751-856084EB30BA}"/>
                </c:ext>
              </c:extLst>
            </c:dLbl>
            <c:dLbl>
              <c:idx val="12"/>
              <c:layout>
                <c:manualLayout>
                  <c:x val="-3.0993396497272466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233A-45C6-B751-856084EB3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'Aides à dom_sans tension'!$A$3:$A$15</c:f>
              <c:strCache>
                <c:ptCount val="13"/>
                <c:pt idx="0">
                  <c:v>Île-de-France</c:v>
                </c:pt>
                <c:pt idx="1">
                  <c:v>Provence-Alpes-Côte d'Azur</c:v>
                </c:pt>
                <c:pt idx="2">
                  <c:v>Auvergne-Rhône-Alpes</c:v>
                </c:pt>
                <c:pt idx="3">
                  <c:v>Pays de la Loire</c:v>
                </c:pt>
                <c:pt idx="4">
                  <c:v>Nouvelle Aquitaine</c:v>
                </c:pt>
                <c:pt idx="5">
                  <c:v>Occitanie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Centre-Val de Loire</c:v>
                </c:pt>
                <c:pt idx="10">
                  <c:v>Normandie</c:v>
                </c:pt>
                <c:pt idx="11">
                  <c:v>Bourgogne-Franche-Comté</c:v>
                </c:pt>
                <c:pt idx="12">
                  <c:v>Hauts-de-France</c:v>
                </c:pt>
              </c:strCache>
            </c:strRef>
          </c:cat>
          <c:val>
            <c:numRef>
              <c:f>'Aides à dom_sans tension'!$C$3:$C$15</c:f>
              <c:numCache>
                <c:formatCode>0%</c:formatCode>
                <c:ptCount val="13"/>
                <c:pt idx="0">
                  <c:v>0.33929478615347813</c:v>
                </c:pt>
                <c:pt idx="1">
                  <c:v>0.37450043450725384</c:v>
                </c:pt>
                <c:pt idx="2">
                  <c:v>0.39748422118524424</c:v>
                </c:pt>
                <c:pt idx="3">
                  <c:v>0.37631639881011958</c:v>
                </c:pt>
                <c:pt idx="4">
                  <c:v>0.40065615663831211</c:v>
                </c:pt>
                <c:pt idx="5">
                  <c:v>0.4048237665077864</c:v>
                </c:pt>
                <c:pt idx="6">
                  <c:v>0.41805694424482825</c:v>
                </c:pt>
                <c:pt idx="7">
                  <c:v>0.39255772895526386</c:v>
                </c:pt>
                <c:pt idx="8">
                  <c:v>0.39999469027139206</c:v>
                </c:pt>
                <c:pt idx="9">
                  <c:v>0.41031058306072754</c:v>
                </c:pt>
                <c:pt idx="10">
                  <c:v>0.42579853997037914</c:v>
                </c:pt>
                <c:pt idx="11">
                  <c:v>0.41764231836044752</c:v>
                </c:pt>
                <c:pt idx="12">
                  <c:v>0.40263044024281691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33A-45C6-B751-856084EB30BA}"/>
            </c:ext>
          </c:extLst>
        </c:ser>
        <c:ser>
          <c:idx val="5"/>
          <c:order val="2"/>
          <c:tx>
            <c:strRef>
              <c:f>'Aides à dom_sans tension'!$E$2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33A-45C6-B751-856084EB30BA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33A-45C6-B751-856084EB30BA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33A-45C6-B751-856084EB30BA}"/>
              </c:ext>
            </c:extLst>
          </c:dPt>
          <c:dPt>
            <c:idx val="7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33A-45C6-B751-856084EB30BA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33A-45C6-B751-856084EB30BA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233A-45C6-B751-856084EB30BA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31C830AE-42BB-438C-A999-22FB555BEA2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233A-45C6-B751-856084EB30BA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83241C6-D884-4F91-8BB9-2455DA85E6A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233A-45C6-B751-856084EB30BA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8FF354A-5B0C-42AC-A825-11C8E58BE84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233A-45C6-B751-856084EB30BA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F2FE12C2-CB30-4724-94DC-AA6EFED5B79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233A-45C6-B751-856084EB30BA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2802A985-5064-4FFE-AD5B-0006156D082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233A-45C6-B751-856084EB30BA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390A54CF-74F3-4067-ACBF-771840E4026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233A-45C6-B751-856084EB30BA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AFACA56A-59A3-4532-A4EB-BE25F40CEDC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233A-45C6-B751-856084EB30BA}"/>
                </c:ext>
              </c:extLst>
            </c:dLbl>
            <c:dLbl>
              <c:idx val="7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bg1">
                            <a:lumMod val="50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A7BFAB2F-7579-4F84-AEF3-6E877AE49784}" type="CELLRANGE">
                      <a:rPr lang="fr-FR"/>
                      <a:pPr>
                        <a:defRPr>
                          <a:solidFill>
                            <a:schemeClr val="bg1">
                              <a:lumMod val="50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233A-45C6-B751-856084EB30BA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58D2206D-D27E-4447-B0E1-3D1B8A78555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233A-45C6-B751-856084EB30BA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FB10D57E-2C07-47C4-8EE6-A30FF62022C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233A-45C6-B751-856084EB30BA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3E74FBF9-67EE-4DCE-BB7B-8C380064B0B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233A-45C6-B751-856084EB30BA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9CD59991-01F0-4E92-A7B6-B9AFA0938B5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233A-45C6-B751-856084EB30BA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1E9FE783-75FB-4E82-97EA-59CE55B0FE2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233A-45C6-B751-856084EB3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'Aides à dom_sans tension'!$A$3:$A$15</c:f>
              <c:strCache>
                <c:ptCount val="13"/>
                <c:pt idx="0">
                  <c:v>Île-de-France</c:v>
                </c:pt>
                <c:pt idx="1">
                  <c:v>Provence-Alpes-Côte d'Azur</c:v>
                </c:pt>
                <c:pt idx="2">
                  <c:v>Auvergne-Rhône-Alpes</c:v>
                </c:pt>
                <c:pt idx="3">
                  <c:v>Pays de la Loire</c:v>
                </c:pt>
                <c:pt idx="4">
                  <c:v>Nouvelle Aquitaine</c:v>
                </c:pt>
                <c:pt idx="5">
                  <c:v>Occitanie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Centre-Val de Loire</c:v>
                </c:pt>
                <c:pt idx="10">
                  <c:v>Normandie</c:v>
                </c:pt>
                <c:pt idx="11">
                  <c:v>Bourgogne-Franche-Comté</c:v>
                </c:pt>
                <c:pt idx="12">
                  <c:v>Hauts-de-France</c:v>
                </c:pt>
              </c:strCache>
            </c:strRef>
          </c:cat>
          <c:val>
            <c:numRef>
              <c:f>'Aides à dom_sans tension'!$E$3:$E$15</c:f>
              <c:numCache>
                <c:formatCode>0%</c:formatCode>
                <c:ptCount val="13"/>
                <c:pt idx="0">
                  <c:v>-0.13959378386061705</c:v>
                </c:pt>
                <c:pt idx="1">
                  <c:v>-0.12354116604265528</c:v>
                </c:pt>
                <c:pt idx="2">
                  <c:v>-0.16465999729934319</c:v>
                </c:pt>
                <c:pt idx="3">
                  <c:v>-0.1641689544750923</c:v>
                </c:pt>
                <c:pt idx="4">
                  <c:v>-0.13955356537206667</c:v>
                </c:pt>
                <c:pt idx="5">
                  <c:v>-0.1326553233350434</c:v>
                </c:pt>
                <c:pt idx="6">
                  <c:v>-0.15642246968426252</c:v>
                </c:pt>
                <c:pt idx="7">
                  <c:v>-0.15433832056010749</c:v>
                </c:pt>
                <c:pt idx="8">
                  <c:v>-0.166349785973811</c:v>
                </c:pt>
                <c:pt idx="9">
                  <c:v>-0.15730650486520947</c:v>
                </c:pt>
                <c:pt idx="10">
                  <c:v>-0.17582741521113926</c:v>
                </c:pt>
                <c:pt idx="11">
                  <c:v>-0.15333396251177817</c:v>
                </c:pt>
                <c:pt idx="12">
                  <c:v>-0.20078351246918491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'Aides à dom_sans tension'!$K$3:$K$15</c15:f>
                <c15:dlblRangeCache>
                  <c:ptCount val="13"/>
                  <c:pt idx="0">
                    <c:v>14%</c:v>
                  </c:pt>
                  <c:pt idx="1">
                    <c:v>12%</c:v>
                  </c:pt>
                  <c:pt idx="2">
                    <c:v>16%</c:v>
                  </c:pt>
                  <c:pt idx="3">
                    <c:v>16%</c:v>
                  </c:pt>
                  <c:pt idx="4">
                    <c:v>14%</c:v>
                  </c:pt>
                  <c:pt idx="5">
                    <c:v>13%</c:v>
                  </c:pt>
                  <c:pt idx="6">
                    <c:v>16%</c:v>
                  </c:pt>
                  <c:pt idx="7">
                    <c:v>15%</c:v>
                  </c:pt>
                  <c:pt idx="8">
                    <c:v>17%</c:v>
                  </c:pt>
                  <c:pt idx="9">
                    <c:v>16%</c:v>
                  </c:pt>
                  <c:pt idx="10">
                    <c:v>18%</c:v>
                  </c:pt>
                  <c:pt idx="11">
                    <c:v>15%</c:v>
                  </c:pt>
                  <c:pt idx="12">
                    <c:v>20%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E-233A-45C6-B751-856084EB30BA}"/>
            </c:ext>
          </c:extLst>
        </c:ser>
        <c:ser>
          <c:idx val="1"/>
          <c:order val="3"/>
          <c:tx>
            <c:strRef>
              <c:f>'Aides à dom_sans tension'!$F$2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33A-45C6-B751-856084EB30B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33A-45C6-B751-856084EB30B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33A-45C6-B751-856084EB30B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33A-45C6-B751-856084EB30B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33A-45C6-B751-856084EB30B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33A-45C6-B751-856084EB30B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33A-45C6-B751-856084EB3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'Aides à dom_sans tension'!$A$3:$A$15</c:f>
              <c:strCache>
                <c:ptCount val="13"/>
                <c:pt idx="0">
                  <c:v>Île-de-France</c:v>
                </c:pt>
                <c:pt idx="1">
                  <c:v>Provence-Alpes-Côte d'Azur</c:v>
                </c:pt>
                <c:pt idx="2">
                  <c:v>Auvergne-Rhône-Alpes</c:v>
                </c:pt>
                <c:pt idx="3">
                  <c:v>Pays de la Loire</c:v>
                </c:pt>
                <c:pt idx="4">
                  <c:v>Nouvelle Aquitaine</c:v>
                </c:pt>
                <c:pt idx="5">
                  <c:v>Occitanie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Centre-Val de Loire</c:v>
                </c:pt>
                <c:pt idx="10">
                  <c:v>Normandie</c:v>
                </c:pt>
                <c:pt idx="11">
                  <c:v>Bourgogne-Franche-Comté</c:v>
                </c:pt>
                <c:pt idx="12">
                  <c:v>Hauts-de-France</c:v>
                </c:pt>
              </c:strCache>
            </c:strRef>
          </c:cat>
          <c:val>
            <c:numRef>
              <c:f>'Aides à dom_sans tension'!$F$3:$F$15</c:f>
              <c:numCache>
                <c:formatCode>0%</c:formatCode>
                <c:ptCount val="13"/>
                <c:pt idx="0">
                  <c:v>1.7215696527828839E-2</c:v>
                </c:pt>
                <c:pt idx="1">
                  <c:v>-5.6374405782517456E-3</c:v>
                </c:pt>
                <c:pt idx="2">
                  <c:v>-2.7437505002602925E-3</c:v>
                </c:pt>
                <c:pt idx="3">
                  <c:v>8.57729556377319E-3</c:v>
                </c:pt>
                <c:pt idx="4">
                  <c:v>-3.7348011354558773E-3</c:v>
                </c:pt>
                <c:pt idx="5">
                  <c:v>-5.4693039168168759E-3</c:v>
                </c:pt>
                <c:pt idx="6">
                  <c:v>-1.1924961947813423E-2</c:v>
                </c:pt>
                <c:pt idx="7">
                  <c:v>-8.4125527239276271E-19</c:v>
                </c:pt>
                <c:pt idx="8">
                  <c:v>1.6562009079347756E-3</c:v>
                </c:pt>
                <c:pt idx="9">
                  <c:v>2.5066950485979019E-3</c:v>
                </c:pt>
                <c:pt idx="10">
                  <c:v>-1.0385464382585136E-2</c:v>
                </c:pt>
                <c:pt idx="11">
                  <c:v>-1.6693459462534511E-3</c:v>
                </c:pt>
                <c:pt idx="12">
                  <c:v>2.7074720082323998E-3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3A-45C6-B751-856084EB30BA}"/>
            </c:ext>
          </c:extLst>
        </c:ser>
        <c:ser>
          <c:idx val="4"/>
          <c:order val="5"/>
          <c:tx>
            <c:strRef>
              <c:f>'Aides à dom_sans tension'!$I$2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ECAACEB0-997C-437A-ABF7-0D9E637F3DF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233A-45C6-B751-856084EB30BA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F09CE6BF-579C-4582-8628-07F6CFA52E3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233A-45C6-B751-856084EB30BA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887F620-FB2E-446F-B238-311555EA56B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233A-45C6-B751-856084EB30BA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7B31872B-B6CD-450F-8485-3F3A71D86B3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233A-45C6-B751-856084EB30BA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AE42F6D-5F0A-4A1C-97C4-C53530588FE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233A-45C6-B751-856084EB30BA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452D90D3-A4BA-4045-91DD-7E44D702149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233A-45C6-B751-856084EB30BA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AB461DEA-45D1-4B50-B2E8-3D6EA80B927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233A-45C6-B751-856084EB30BA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29B1E645-5B3A-4B28-A187-32665F67704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233A-45C6-B751-856084EB30BA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F737D424-4D36-4618-8880-27E8AB8F7E4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233A-45C6-B751-856084EB30BA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0F44D94B-3E7F-4910-8891-A91852C96E4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233A-45C6-B751-856084EB30BA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C3616FE1-1265-4A9F-8843-5FC23613826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233A-45C6-B751-856084EB30BA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FCFC0134-09D4-4911-824A-365F71A11A2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233A-45C6-B751-856084EB30BA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DCA7DB00-B4F5-4B5F-B137-440BDBF7B91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233A-45C6-B751-856084EB3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'Aides à dom_sans tension'!$A$3:$A$15</c:f>
              <c:strCache>
                <c:ptCount val="13"/>
                <c:pt idx="0">
                  <c:v>Île-de-France</c:v>
                </c:pt>
                <c:pt idx="1">
                  <c:v>Provence-Alpes-Côte d'Azur</c:v>
                </c:pt>
                <c:pt idx="2">
                  <c:v>Auvergne-Rhône-Alpes</c:v>
                </c:pt>
                <c:pt idx="3">
                  <c:v>Pays de la Loire</c:v>
                </c:pt>
                <c:pt idx="4">
                  <c:v>Nouvelle Aquitaine</c:v>
                </c:pt>
                <c:pt idx="5">
                  <c:v>Occitanie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Centre-Val de Loire</c:v>
                </c:pt>
                <c:pt idx="10">
                  <c:v>Normandie</c:v>
                </c:pt>
                <c:pt idx="11">
                  <c:v>Bourgogne-Franche-Comté</c:v>
                </c:pt>
                <c:pt idx="12">
                  <c:v>Hauts-de-France</c:v>
                </c:pt>
              </c:strCache>
            </c:strRef>
          </c:cat>
          <c:val>
            <c:numRef>
              <c:f>'Aides à dom_sans tension'!$I$3:$I$15</c:f>
              <c:numCache>
                <c:formatCode>0.0%</c:formatCode>
                <c:ptCount val="13"/>
                <c:pt idx="0">
                  <c:v>7.4999999999999997E-2</c:v>
                </c:pt>
                <c:pt idx="1">
                  <c:v>0.15648344467450964</c:v>
                </c:pt>
                <c:pt idx="2">
                  <c:v>0.14601039659107168</c:v>
                </c:pt>
                <c:pt idx="3">
                  <c:v>0.15174578571346686</c:v>
                </c:pt>
                <c:pt idx="4">
                  <c:v>0.18175509452815775</c:v>
                </c:pt>
                <c:pt idx="5">
                  <c:v>0.18779418482353394</c:v>
                </c:pt>
                <c:pt idx="6">
                  <c:v>0.16045332485660829</c:v>
                </c:pt>
                <c:pt idx="7">
                  <c:v>0.18721963526867813</c:v>
                </c:pt>
                <c:pt idx="8">
                  <c:v>0.19260002548452598</c:v>
                </c:pt>
                <c:pt idx="9">
                  <c:v>0.23723363215857862</c:v>
                </c:pt>
                <c:pt idx="10">
                  <c:v>0.27169761288018085</c:v>
                </c:pt>
                <c:pt idx="11">
                  <c:v>0.31807761596026285</c:v>
                </c:pt>
                <c:pt idx="12">
                  <c:v>0.2851864763721571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'Aides à dom_sans tension'!$N$3:$N$15</c15:f>
                <c15:dlblRangeCache>
                  <c:ptCount val="13"/>
                  <c:pt idx="0">
                    <c:v>38</c:v>
                  </c:pt>
                  <c:pt idx="1">
                    <c:v>22</c:v>
                  </c:pt>
                  <c:pt idx="2">
                    <c:v>28</c:v>
                  </c:pt>
                  <c:pt idx="3">
                    <c:v>14</c:v>
                  </c:pt>
                  <c:pt idx="4">
                    <c:v>28</c:v>
                  </c:pt>
                  <c:pt idx="5">
                    <c:v>26</c:v>
                  </c:pt>
                  <c:pt idx="6">
                    <c:v>13</c:v>
                  </c:pt>
                  <c:pt idx="7">
                    <c:v>224</c:v>
                  </c:pt>
                  <c:pt idx="8">
                    <c:v>17</c:v>
                  </c:pt>
                  <c:pt idx="9">
                    <c:v>8</c:v>
                  </c:pt>
                  <c:pt idx="10">
                    <c:v>10</c:v>
                  </c:pt>
                  <c:pt idx="11">
                    <c:v>7</c:v>
                  </c:pt>
                  <c:pt idx="12">
                    <c:v>15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4-233A-45C6-B751-856084EB3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'Aides à dom_sans tension'!$G$2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'Aides à dom_sans tension'!$G$3:$G$15</c:f>
              <c:numCache>
                <c:formatCode>0%</c:formatCode>
                <c:ptCount val="13"/>
                <c:pt idx="0">
                  <c:v>0.55121559373685969</c:v>
                </c:pt>
                <c:pt idx="1">
                  <c:v>0.48014732630205992</c:v>
                </c:pt>
                <c:pt idx="2">
                  <c:v>0.45239523320680158</c:v>
                </c:pt>
                <c:pt idx="3">
                  <c:v>0.44989463740891755</c:v>
                </c:pt>
                <c:pt idx="4">
                  <c:v>0.44076591656179642</c:v>
                </c:pt>
                <c:pt idx="5">
                  <c:v>0.4398905655220825</c:v>
                </c:pt>
                <c:pt idx="6">
                  <c:v>0.43700862110879246</c:v>
                </c:pt>
                <c:pt idx="7">
                  <c:v>0.42425142176869118</c:v>
                </c:pt>
                <c:pt idx="8">
                  <c:v>0.40685956613913993</c:v>
                </c:pt>
                <c:pt idx="9">
                  <c:v>0.37126924057368882</c:v>
                </c:pt>
                <c:pt idx="10">
                  <c:v>0.30789888512357161</c:v>
                </c:pt>
                <c:pt idx="11">
                  <c:v>0.29272845317918245</c:v>
                </c:pt>
                <c:pt idx="12">
                  <c:v>0.27983938875613484</c:v>
                </c:pt>
              </c:numCache>
            </c:numRef>
          </c:xVal>
          <c:yVal>
            <c:numRef>
              <c:f>'Aides à dom_sans tension'!$M$3:$M$15</c:f>
              <c:numCache>
                <c:formatCode>0.00</c:formatCode>
                <c:ptCount val="13"/>
                <c:pt idx="0">
                  <c:v>0.6</c:v>
                </c:pt>
                <c:pt idx="1">
                  <c:v>1.75</c:v>
                </c:pt>
                <c:pt idx="2">
                  <c:v>2.9</c:v>
                </c:pt>
                <c:pt idx="3">
                  <c:v>4.05</c:v>
                </c:pt>
                <c:pt idx="4">
                  <c:v>5.1999999999999993</c:v>
                </c:pt>
                <c:pt idx="5">
                  <c:v>6.35</c:v>
                </c:pt>
                <c:pt idx="6">
                  <c:v>7.5</c:v>
                </c:pt>
                <c:pt idx="7">
                  <c:v>8.65</c:v>
                </c:pt>
                <c:pt idx="8">
                  <c:v>9.8000000000000007</c:v>
                </c:pt>
                <c:pt idx="9">
                  <c:v>10.950000000000001</c:v>
                </c:pt>
                <c:pt idx="10">
                  <c:v>12.100000000000001</c:v>
                </c:pt>
                <c:pt idx="11">
                  <c:v>13.250000000000002</c:v>
                </c:pt>
                <c:pt idx="12">
                  <c:v>14.400000000000002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3-233A-45C6-B751-856084EB3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8"/>
          <c:min val="-0.25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  <c:majorUnit val="0.1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22725892196799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'Aides à dom_avec tension'!$B$2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C4-4278-8589-2231FDD050AD}"/>
              </c:ext>
            </c:extLst>
          </c:dPt>
          <c:dPt>
            <c:idx val="5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C4-4278-8589-2231FDD050AD}"/>
              </c:ext>
            </c:extLst>
          </c:dPt>
          <c:dPt>
            <c:idx val="6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5C4-4278-8589-2231FDD050AD}"/>
              </c:ext>
            </c:extLst>
          </c:dPt>
          <c:dPt>
            <c:idx val="7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339-4846-9FD7-D0A219D0D3D3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C4-4278-8589-2231FDD050AD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5C4-4278-8589-2231FDD050AD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5-C339-4846-9FD7-D0A219D0D3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'Aides à dom_avec tension'!$A$3:$A$15</c:f>
              <c:strCache>
                <c:ptCount val="13"/>
                <c:pt idx="0">
                  <c:v>Île-de-France</c:v>
                </c:pt>
                <c:pt idx="1">
                  <c:v>Provence-Alpes-Côte d'Azur</c:v>
                </c:pt>
                <c:pt idx="2">
                  <c:v>Auvergne-Rhône-Alpes</c:v>
                </c:pt>
                <c:pt idx="3">
                  <c:v>Pays de la Loire</c:v>
                </c:pt>
                <c:pt idx="4">
                  <c:v>Nouvelle Aquitaine</c:v>
                </c:pt>
                <c:pt idx="5">
                  <c:v>Occitanie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Centre-Val de Loire</c:v>
                </c:pt>
                <c:pt idx="10">
                  <c:v>Normandie</c:v>
                </c:pt>
                <c:pt idx="11">
                  <c:v>Bourgogne-Franche-Comté</c:v>
                </c:pt>
                <c:pt idx="12">
                  <c:v>Hauts-de-France</c:v>
                </c:pt>
              </c:strCache>
            </c:strRef>
          </c:cat>
          <c:val>
            <c:numRef>
              <c:f>'Aides à dom_avec tension'!$B$3:$B$15</c:f>
              <c:numCache>
                <c:formatCode>0%</c:formatCode>
                <c:ptCount val="13"/>
                <c:pt idx="0">
                  <c:v>0.33429889491616976</c:v>
                </c:pt>
                <c:pt idx="1">
                  <c:v>0.23482549841571318</c:v>
                </c:pt>
                <c:pt idx="2">
                  <c:v>0.22231475982116081</c:v>
                </c:pt>
                <c:pt idx="3">
                  <c:v>0.2291698975101171</c:v>
                </c:pt>
                <c:pt idx="4">
                  <c:v>0.18339812643100681</c:v>
                </c:pt>
                <c:pt idx="5">
                  <c:v>0.17319142626615633</c:v>
                </c:pt>
                <c:pt idx="6">
                  <c:v>0.1872991084960402</c:v>
                </c:pt>
                <c:pt idx="7">
                  <c:v>0.18603201337353484</c:v>
                </c:pt>
                <c:pt idx="8">
                  <c:v>0.17155846093362409</c:v>
                </c:pt>
                <c:pt idx="9">
                  <c:v>0.11575846732957289</c:v>
                </c:pt>
                <c:pt idx="10">
                  <c:v>6.8313224746916895E-2</c:v>
                </c:pt>
                <c:pt idx="11">
                  <c:v>3.0089443276766523E-2</c:v>
                </c:pt>
                <c:pt idx="12">
                  <c:v>7.5284988974270453E-2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C4-4278-8589-2231FDD050AD}"/>
            </c:ext>
          </c:extLst>
        </c:ser>
        <c:ser>
          <c:idx val="3"/>
          <c:order val="1"/>
          <c:tx>
            <c:strRef>
              <c:f>'Aides à dom_avec tension'!$C$2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5C4-4278-8589-2231FDD050AD}"/>
              </c:ext>
            </c:extLst>
          </c:dPt>
          <c:dPt>
            <c:idx val="5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5C4-4278-8589-2231FDD050AD}"/>
              </c:ext>
            </c:extLst>
          </c:dPt>
          <c:dPt>
            <c:idx val="6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5C4-4278-8589-2231FDD050AD}"/>
              </c:ext>
            </c:extLst>
          </c:dPt>
          <c:dPt>
            <c:idx val="7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339-4846-9FD7-D0A219D0D3D3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5C4-4278-8589-2231FDD050AD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5C4-4278-8589-2231FDD050AD}"/>
              </c:ext>
            </c:extLst>
          </c:dPt>
          <c:dLbls>
            <c:dLbl>
              <c:idx val="5"/>
              <c:layout>
                <c:manualLayout>
                  <c:x val="2.461240310077519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55C4-4278-8589-2231FDD050AD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9-C339-4846-9FD7-D0A219D0D3D3}"/>
                </c:ext>
              </c:extLst>
            </c:dLbl>
            <c:dLbl>
              <c:idx val="8"/>
              <c:layout>
                <c:manualLayout>
                  <c:x val="-1.0938845822566887E-2"/>
                  <c:y val="1.9631073078257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55C4-4278-8589-2231FDD050AD}"/>
                </c:ext>
              </c:extLst>
            </c:dLbl>
            <c:dLbl>
              <c:idx val="12"/>
              <c:layout>
                <c:manualLayout>
                  <c:x val="-3.0993396497272466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C339-4846-9FD7-D0A219D0D3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'Aides à dom_avec tension'!$A$3:$A$15</c:f>
              <c:strCache>
                <c:ptCount val="13"/>
                <c:pt idx="0">
                  <c:v>Île-de-France</c:v>
                </c:pt>
                <c:pt idx="1">
                  <c:v>Provence-Alpes-Côte d'Azur</c:v>
                </c:pt>
                <c:pt idx="2">
                  <c:v>Auvergne-Rhône-Alpes</c:v>
                </c:pt>
                <c:pt idx="3">
                  <c:v>Pays de la Loire</c:v>
                </c:pt>
                <c:pt idx="4">
                  <c:v>Nouvelle Aquitaine</c:v>
                </c:pt>
                <c:pt idx="5">
                  <c:v>Occitanie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Centre-Val de Loire</c:v>
                </c:pt>
                <c:pt idx="10">
                  <c:v>Normandie</c:v>
                </c:pt>
                <c:pt idx="11">
                  <c:v>Bourgogne-Franche-Comté</c:v>
                </c:pt>
                <c:pt idx="12">
                  <c:v>Hauts-de-France</c:v>
                </c:pt>
              </c:strCache>
            </c:strRef>
          </c:cat>
          <c:val>
            <c:numRef>
              <c:f>'Aides à dom_avec tension'!$C$3:$C$15</c:f>
              <c:numCache>
                <c:formatCode>0%</c:formatCode>
                <c:ptCount val="13"/>
                <c:pt idx="0">
                  <c:v>0.33929478615347813</c:v>
                </c:pt>
                <c:pt idx="1">
                  <c:v>0.37450043450725384</c:v>
                </c:pt>
                <c:pt idx="2">
                  <c:v>0.39748422118524424</c:v>
                </c:pt>
                <c:pt idx="3">
                  <c:v>0.37631639881011958</c:v>
                </c:pt>
                <c:pt idx="4">
                  <c:v>0.40065615663831211</c:v>
                </c:pt>
                <c:pt idx="5">
                  <c:v>0.4048237665077864</c:v>
                </c:pt>
                <c:pt idx="6">
                  <c:v>0.41805694424482825</c:v>
                </c:pt>
                <c:pt idx="7">
                  <c:v>0.39255772895526386</c:v>
                </c:pt>
                <c:pt idx="8">
                  <c:v>0.39999469027139206</c:v>
                </c:pt>
                <c:pt idx="9">
                  <c:v>0.41031058306072754</c:v>
                </c:pt>
                <c:pt idx="10">
                  <c:v>0.42579853997037914</c:v>
                </c:pt>
                <c:pt idx="11">
                  <c:v>0.41764231836044752</c:v>
                </c:pt>
                <c:pt idx="12">
                  <c:v>0.40263044024281691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5C4-4278-8589-2231FDD050AD}"/>
            </c:ext>
          </c:extLst>
        </c:ser>
        <c:ser>
          <c:idx val="5"/>
          <c:order val="2"/>
          <c:tx>
            <c:strRef>
              <c:f>'Aides à dom_avec tension'!$E$2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5C4-4278-8589-2231FDD050AD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5C4-4278-8589-2231FDD050AD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5C4-4278-8589-2231FDD050AD}"/>
              </c:ext>
            </c:extLst>
          </c:dPt>
          <c:dPt>
            <c:idx val="7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5C4-4278-8589-2231FDD050AD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5C4-4278-8589-2231FDD050AD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5C4-4278-8589-2231FDD050AD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9EC6DCE3-B650-4A9B-9550-A0009F390E7B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55C4-4278-8589-2231FDD050A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10625CF0-678B-4DD1-A881-6EFDFAE9FAB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55C4-4278-8589-2231FDD050AD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0D46972-A9E5-4E76-9282-FAD28005B80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55C4-4278-8589-2231FDD050AD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7E9A886D-FBB1-4BE6-8871-85A7C8897B1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55C4-4278-8589-2231FDD050AD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016159BE-4C74-483D-B563-8605891EC8F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55C4-4278-8589-2231FDD050AD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E7516F99-A620-4CF6-BDC3-372EDA3F21B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55C4-4278-8589-2231FDD050AD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9D36656A-2410-4C0C-A7FE-472717F1E6D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55C4-4278-8589-2231FDD050AD}"/>
                </c:ext>
              </c:extLst>
            </c:dLbl>
            <c:dLbl>
              <c:idx val="7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bg1">
                            <a:lumMod val="50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9CE58D74-8160-42D5-A9A7-553E4C8E2044}" type="CELLRANGE">
                      <a:rPr lang="fr-FR"/>
                      <a:pPr>
                        <a:defRPr>
                          <a:solidFill>
                            <a:schemeClr val="bg1">
                              <a:lumMod val="50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55C4-4278-8589-2231FDD050AD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073EA523-2092-46B3-AE2F-5E5AAF61B7A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55C4-4278-8589-2231FDD050A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218D97A2-299A-47CD-ACC2-C86AF186CF1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55C4-4278-8589-2231FDD050AD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88DA1C3A-EF4C-4BBC-B650-5257F5BD0EE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55C4-4278-8589-2231FDD050AD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BEAB2B6A-91D4-43D1-89B9-CD900B6C7FA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55C4-4278-8589-2231FDD050AD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4419F96F-17C0-49EF-B2DA-F2C5FF6C172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55C4-4278-8589-2231FDD05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'Aides à dom_avec tension'!$A$3:$A$15</c:f>
              <c:strCache>
                <c:ptCount val="13"/>
                <c:pt idx="0">
                  <c:v>Île-de-France</c:v>
                </c:pt>
                <c:pt idx="1">
                  <c:v>Provence-Alpes-Côte d'Azur</c:v>
                </c:pt>
                <c:pt idx="2">
                  <c:v>Auvergne-Rhône-Alpes</c:v>
                </c:pt>
                <c:pt idx="3">
                  <c:v>Pays de la Loire</c:v>
                </c:pt>
                <c:pt idx="4">
                  <c:v>Nouvelle Aquitaine</c:v>
                </c:pt>
                <c:pt idx="5">
                  <c:v>Occitanie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Centre-Val de Loire</c:v>
                </c:pt>
                <c:pt idx="10">
                  <c:v>Normandie</c:v>
                </c:pt>
                <c:pt idx="11">
                  <c:v>Bourgogne-Franche-Comté</c:v>
                </c:pt>
                <c:pt idx="12">
                  <c:v>Hauts-de-France</c:v>
                </c:pt>
              </c:strCache>
            </c:strRef>
          </c:cat>
          <c:val>
            <c:numRef>
              <c:f>'Aides à dom_avec tension'!$E$3:$E$15</c:f>
              <c:numCache>
                <c:formatCode>0%</c:formatCode>
                <c:ptCount val="13"/>
                <c:pt idx="0">
                  <c:v>-0.13959378386061705</c:v>
                </c:pt>
                <c:pt idx="1">
                  <c:v>-0.12354116604265528</c:v>
                </c:pt>
                <c:pt idx="2">
                  <c:v>-0.16465999729934319</c:v>
                </c:pt>
                <c:pt idx="3">
                  <c:v>-0.1641689544750923</c:v>
                </c:pt>
                <c:pt idx="4">
                  <c:v>-0.13955356537206667</c:v>
                </c:pt>
                <c:pt idx="5">
                  <c:v>-0.1326553233350434</c:v>
                </c:pt>
                <c:pt idx="6">
                  <c:v>-0.15642246968426252</c:v>
                </c:pt>
                <c:pt idx="7">
                  <c:v>-0.15433832056010749</c:v>
                </c:pt>
                <c:pt idx="8">
                  <c:v>-0.166349785973811</c:v>
                </c:pt>
                <c:pt idx="9">
                  <c:v>-0.15730650486520947</c:v>
                </c:pt>
                <c:pt idx="10">
                  <c:v>-0.17582741521113926</c:v>
                </c:pt>
                <c:pt idx="11">
                  <c:v>-0.15333396251177817</c:v>
                </c:pt>
                <c:pt idx="12">
                  <c:v>-0.20078351246918491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'Aides à dom_avec tension'!$K$3:$K$15</c15:f>
                <c15:dlblRangeCache>
                  <c:ptCount val="13"/>
                  <c:pt idx="0">
                    <c:v>14%</c:v>
                  </c:pt>
                  <c:pt idx="1">
                    <c:v>12%</c:v>
                  </c:pt>
                  <c:pt idx="2">
                    <c:v>16%</c:v>
                  </c:pt>
                  <c:pt idx="3">
                    <c:v>16%</c:v>
                  </c:pt>
                  <c:pt idx="4">
                    <c:v>14%</c:v>
                  </c:pt>
                  <c:pt idx="5">
                    <c:v>13%</c:v>
                  </c:pt>
                  <c:pt idx="6">
                    <c:v>16%</c:v>
                  </c:pt>
                  <c:pt idx="7">
                    <c:v>15%</c:v>
                  </c:pt>
                  <c:pt idx="8">
                    <c:v>17%</c:v>
                  </c:pt>
                  <c:pt idx="9">
                    <c:v>16%</c:v>
                  </c:pt>
                  <c:pt idx="10">
                    <c:v>18%</c:v>
                  </c:pt>
                  <c:pt idx="11">
                    <c:v>15%</c:v>
                  </c:pt>
                  <c:pt idx="12">
                    <c:v>20%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E-55C4-4278-8589-2231FDD050AD}"/>
            </c:ext>
          </c:extLst>
        </c:ser>
        <c:ser>
          <c:idx val="1"/>
          <c:order val="3"/>
          <c:tx>
            <c:strRef>
              <c:f>'Aides à dom_avec tension'!$F$2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39-4846-9FD7-D0A219D0D3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39-4846-9FD7-D0A219D0D3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39-4846-9FD7-D0A219D0D3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339-4846-9FD7-D0A219D0D3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339-4846-9FD7-D0A219D0D3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339-4846-9FD7-D0A219D0D3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339-4846-9FD7-D0A219D0D3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'Aides à dom_avec tension'!$A$3:$A$15</c:f>
              <c:strCache>
                <c:ptCount val="13"/>
                <c:pt idx="0">
                  <c:v>Île-de-France</c:v>
                </c:pt>
                <c:pt idx="1">
                  <c:v>Provence-Alpes-Côte d'Azur</c:v>
                </c:pt>
                <c:pt idx="2">
                  <c:v>Auvergne-Rhône-Alpes</c:v>
                </c:pt>
                <c:pt idx="3">
                  <c:v>Pays de la Loire</c:v>
                </c:pt>
                <c:pt idx="4">
                  <c:v>Nouvelle Aquitaine</c:v>
                </c:pt>
                <c:pt idx="5">
                  <c:v>Occitanie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Centre-Val de Loire</c:v>
                </c:pt>
                <c:pt idx="10">
                  <c:v>Normandie</c:v>
                </c:pt>
                <c:pt idx="11">
                  <c:v>Bourgogne-Franche-Comté</c:v>
                </c:pt>
                <c:pt idx="12">
                  <c:v>Hauts-de-France</c:v>
                </c:pt>
              </c:strCache>
            </c:strRef>
          </c:cat>
          <c:val>
            <c:numRef>
              <c:f>'Aides à dom_avec tension'!$F$3:$F$15</c:f>
              <c:numCache>
                <c:formatCode>0%</c:formatCode>
                <c:ptCount val="13"/>
                <c:pt idx="0">
                  <c:v>1.7215696527828839E-2</c:v>
                </c:pt>
                <c:pt idx="1">
                  <c:v>-5.6374405782517456E-3</c:v>
                </c:pt>
                <c:pt idx="2">
                  <c:v>-2.7437505002602925E-3</c:v>
                </c:pt>
                <c:pt idx="3">
                  <c:v>8.57729556377319E-3</c:v>
                </c:pt>
                <c:pt idx="4">
                  <c:v>-3.7348011354558773E-3</c:v>
                </c:pt>
                <c:pt idx="5">
                  <c:v>-5.4693039168168759E-3</c:v>
                </c:pt>
                <c:pt idx="6">
                  <c:v>-1.1924961947813423E-2</c:v>
                </c:pt>
                <c:pt idx="7">
                  <c:v>-8.4125527239276271E-19</c:v>
                </c:pt>
                <c:pt idx="8">
                  <c:v>1.6562009079347756E-3</c:v>
                </c:pt>
                <c:pt idx="9">
                  <c:v>2.5066950485979019E-3</c:v>
                </c:pt>
                <c:pt idx="10">
                  <c:v>-1.0385464382585136E-2</c:v>
                </c:pt>
                <c:pt idx="11">
                  <c:v>-1.6693459462534511E-3</c:v>
                </c:pt>
                <c:pt idx="12">
                  <c:v>2.7074720082323998E-3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55C4-4278-8589-2231FDD050AD}"/>
            </c:ext>
          </c:extLst>
        </c:ser>
        <c:ser>
          <c:idx val="4"/>
          <c:order val="5"/>
          <c:tx>
            <c:strRef>
              <c:f>'Aides à dom_avec tension'!$I$2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9898EA50-6C60-4BA7-B5E6-4E081F3549BB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55C4-4278-8589-2231FDD050A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1059DBF2-EB5D-47F8-9E31-F3D5F8EC75B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55C4-4278-8589-2231FDD050AD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CC98F52-4B41-420E-AA06-98966F05B62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55C4-4278-8589-2231FDD050AD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66DD544D-015B-47F9-B963-939E45EC21C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55C4-4278-8589-2231FDD050AD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59FC2D34-ECF3-4328-9F5F-3479323457E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55C4-4278-8589-2231FDD050AD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D3982239-6755-4616-B237-0AEE29CF9BA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55C4-4278-8589-2231FDD050AD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9EC6CEBB-1D91-4B28-966E-4F04D1C7D22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55C4-4278-8589-2231FDD050AD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996DFBA7-291C-47A7-87B0-CB2AA306CF8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55C4-4278-8589-2231FDD050AD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706477EB-D2FD-464E-87B3-BE17F8D722A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55C4-4278-8589-2231FDD050A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9C632027-9C5E-4A82-B697-9D081AE5EC7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55C4-4278-8589-2231FDD050AD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B0177226-B353-42ED-A1F6-5E41B78589C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55C4-4278-8589-2231FDD050AD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11550CE2-C0E4-4ABC-94F9-E272089979F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55C4-4278-8589-2231FDD050AD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932AC851-DF34-4B92-AABE-4A2D9DCCDEC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55C4-4278-8589-2231FDD05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'Aides à dom_avec tension'!$A$3:$A$15</c:f>
              <c:strCache>
                <c:ptCount val="13"/>
                <c:pt idx="0">
                  <c:v>Île-de-France</c:v>
                </c:pt>
                <c:pt idx="1">
                  <c:v>Provence-Alpes-Côte d'Azur</c:v>
                </c:pt>
                <c:pt idx="2">
                  <c:v>Auvergne-Rhône-Alpes</c:v>
                </c:pt>
                <c:pt idx="3">
                  <c:v>Pays de la Loire</c:v>
                </c:pt>
                <c:pt idx="4">
                  <c:v>Nouvelle Aquitaine</c:v>
                </c:pt>
                <c:pt idx="5">
                  <c:v>Occitanie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Centre-Val de Loire</c:v>
                </c:pt>
                <c:pt idx="10">
                  <c:v>Normandie</c:v>
                </c:pt>
                <c:pt idx="11">
                  <c:v>Bourgogne-Franche-Comté</c:v>
                </c:pt>
                <c:pt idx="12">
                  <c:v>Hauts-de-France</c:v>
                </c:pt>
              </c:strCache>
            </c:strRef>
          </c:cat>
          <c:val>
            <c:numRef>
              <c:f>'Aides à dom_avec tension'!$I$3:$I$15</c:f>
              <c:numCache>
                <c:formatCode>0.0%</c:formatCode>
                <c:ptCount val="13"/>
                <c:pt idx="0">
                  <c:v>7.4999999999999997E-2</c:v>
                </c:pt>
                <c:pt idx="1">
                  <c:v>0.15648344467450964</c:v>
                </c:pt>
                <c:pt idx="2">
                  <c:v>0.14601039659107168</c:v>
                </c:pt>
                <c:pt idx="3">
                  <c:v>0.15174578571346686</c:v>
                </c:pt>
                <c:pt idx="4">
                  <c:v>0.18175509452815775</c:v>
                </c:pt>
                <c:pt idx="5">
                  <c:v>0.18779418482353394</c:v>
                </c:pt>
                <c:pt idx="6">
                  <c:v>0.16045332485660829</c:v>
                </c:pt>
                <c:pt idx="7">
                  <c:v>0.18721963526867813</c:v>
                </c:pt>
                <c:pt idx="8">
                  <c:v>0.19260002548452598</c:v>
                </c:pt>
                <c:pt idx="9">
                  <c:v>0.23723363215857862</c:v>
                </c:pt>
                <c:pt idx="10">
                  <c:v>0.27169761288018085</c:v>
                </c:pt>
                <c:pt idx="11">
                  <c:v>0.31807761596026285</c:v>
                </c:pt>
                <c:pt idx="12">
                  <c:v>0.2851864763721571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'Aides à dom_avec tension'!$N$3:$N$15</c15:f>
                <c15:dlblRangeCache>
                  <c:ptCount val="13"/>
                  <c:pt idx="0">
                    <c:v>38</c:v>
                  </c:pt>
                  <c:pt idx="1">
                    <c:v>22</c:v>
                  </c:pt>
                  <c:pt idx="2">
                    <c:v>28</c:v>
                  </c:pt>
                  <c:pt idx="3">
                    <c:v>14</c:v>
                  </c:pt>
                  <c:pt idx="4">
                    <c:v>28</c:v>
                  </c:pt>
                  <c:pt idx="5">
                    <c:v>26</c:v>
                  </c:pt>
                  <c:pt idx="6">
                    <c:v>13</c:v>
                  </c:pt>
                  <c:pt idx="7">
                    <c:v>224</c:v>
                  </c:pt>
                  <c:pt idx="8">
                    <c:v>17</c:v>
                  </c:pt>
                  <c:pt idx="9">
                    <c:v>8</c:v>
                  </c:pt>
                  <c:pt idx="10">
                    <c:v>10</c:v>
                  </c:pt>
                  <c:pt idx="11">
                    <c:v>7</c:v>
                  </c:pt>
                  <c:pt idx="12">
                    <c:v>15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F-55C4-4278-8589-2231FDD050AD}"/>
            </c:ext>
          </c:extLst>
        </c:ser>
        <c:ser>
          <c:idx val="6"/>
          <c:order val="6"/>
          <c:tx>
            <c:strRef>
              <c:f>'Aides à dom_avec tension'!$P$2</c:f>
              <c:strCache>
                <c:ptCount val="1"/>
                <c:pt idx="0">
                  <c:v>tension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FF9B12E5-1461-4F66-9762-D6A6A902C4A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332B-4EFC-955D-09D529A5429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9BC6803A-1DD1-4364-949D-9C15CC4F9D4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332B-4EFC-955D-09D529A5429D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2A0DBDC-C686-4FB4-9B98-18221A8C4ED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332B-4EFC-955D-09D529A5429D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C61E382F-2735-4A70-A41A-3F02B8613C3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332B-4EFC-955D-09D529A5429D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3081B769-2724-4E44-B365-5DFA490EE19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332B-4EFC-955D-09D529A5429D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C1D0EEBA-D4D4-4157-AB93-FB7BD0C36B8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332B-4EFC-955D-09D529A5429D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0C8F8FD4-2B74-4D06-8C27-FA99423ACE2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332B-4EFC-955D-09D529A5429D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57616FBA-67FE-4BAD-87DE-9CD896760C4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332B-4EFC-955D-09D529A5429D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81DA8AEB-53BA-49FE-AF34-1C479E4B2E0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332B-4EFC-955D-09D529A5429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403A0535-0E68-4950-9A73-3440D2D4BDC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332B-4EFC-955D-09D529A5429D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3AEB574E-946E-422A-B8B8-A6DAD681B7C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332B-4EFC-955D-09D529A5429D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D9CB5747-5620-406E-BBE1-BD1BCC78184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332B-4EFC-955D-09D529A5429D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359F27A1-B3CC-4D35-A62B-B4E5A01E8C1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332B-4EFC-955D-09D529A542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'Aides à dom_avec tension'!$O$3:$O$15</c:f>
              <c:numCache>
                <c:formatCode>0</c:formatCode>
                <c:ptCount val="1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</c:numCache>
            </c:numRef>
          </c:cat>
          <c:val>
            <c:numRef>
              <c:f>'Aides à dom_avec tension'!$O$3:$O$15</c:f>
              <c:numCache>
                <c:formatCode>0</c:formatCode>
                <c:ptCount val="1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'Aides à dom_avec tension'!$P$3:$P$15</c15:f>
                <c15:dlblRangeCache>
                  <c:ptCount val="13"/>
                  <c:pt idx="0">
                    <c:v>Très fort</c:v>
                  </c:pt>
                  <c:pt idx="1">
                    <c:v>Très fort</c:v>
                  </c:pt>
                  <c:pt idx="2">
                    <c:v>Très fort</c:v>
                  </c:pt>
                  <c:pt idx="3">
                    <c:v>Très fort</c:v>
                  </c:pt>
                  <c:pt idx="4">
                    <c:v>Très fort</c:v>
                  </c:pt>
                  <c:pt idx="5">
                    <c:v>Très fort</c:v>
                  </c:pt>
                  <c:pt idx="6">
                    <c:v>Très fort</c:v>
                  </c:pt>
                  <c:pt idx="7">
                    <c:v>Très fort</c:v>
                  </c:pt>
                  <c:pt idx="8">
                    <c:v>Très fort</c:v>
                  </c:pt>
                  <c:pt idx="9">
                    <c:v>Très fort</c:v>
                  </c:pt>
                  <c:pt idx="10">
                    <c:v>Très fort</c:v>
                  </c:pt>
                  <c:pt idx="11">
                    <c:v>Très fort</c:v>
                  </c:pt>
                  <c:pt idx="12">
                    <c:v>Très fort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4-332B-4EFC-955D-09D529A54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'Aides à dom_avec tension'!$G$2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'Aides à dom_avec tension'!$G$3:$G$15</c:f>
              <c:numCache>
                <c:formatCode>0%</c:formatCode>
                <c:ptCount val="13"/>
                <c:pt idx="0">
                  <c:v>0.55121559373685969</c:v>
                </c:pt>
                <c:pt idx="1">
                  <c:v>0.48014732630205992</c:v>
                </c:pt>
                <c:pt idx="2">
                  <c:v>0.45239523320680158</c:v>
                </c:pt>
                <c:pt idx="3">
                  <c:v>0.44989463740891755</c:v>
                </c:pt>
                <c:pt idx="4">
                  <c:v>0.44076591656179642</c:v>
                </c:pt>
                <c:pt idx="5">
                  <c:v>0.4398905655220825</c:v>
                </c:pt>
                <c:pt idx="6">
                  <c:v>0.43700862110879246</c:v>
                </c:pt>
                <c:pt idx="7">
                  <c:v>0.42425142176869118</c:v>
                </c:pt>
                <c:pt idx="8">
                  <c:v>0.40685956613913993</c:v>
                </c:pt>
                <c:pt idx="9">
                  <c:v>0.37126924057368882</c:v>
                </c:pt>
                <c:pt idx="10">
                  <c:v>0.30789888512357161</c:v>
                </c:pt>
                <c:pt idx="11">
                  <c:v>0.29272845317918245</c:v>
                </c:pt>
                <c:pt idx="12">
                  <c:v>0.27983938875613484</c:v>
                </c:pt>
              </c:numCache>
            </c:numRef>
          </c:xVal>
          <c:yVal>
            <c:numRef>
              <c:f>'Aides à dom_avec tension'!$M$3:$M$15</c:f>
              <c:numCache>
                <c:formatCode>0.00</c:formatCode>
                <c:ptCount val="13"/>
                <c:pt idx="0">
                  <c:v>0.6</c:v>
                </c:pt>
                <c:pt idx="1">
                  <c:v>1.75</c:v>
                </c:pt>
                <c:pt idx="2">
                  <c:v>2.9</c:v>
                </c:pt>
                <c:pt idx="3">
                  <c:v>4.05</c:v>
                </c:pt>
                <c:pt idx="4">
                  <c:v>5.1999999999999993</c:v>
                </c:pt>
                <c:pt idx="5">
                  <c:v>6.35</c:v>
                </c:pt>
                <c:pt idx="6">
                  <c:v>7.5</c:v>
                </c:pt>
                <c:pt idx="7">
                  <c:v>8.65</c:v>
                </c:pt>
                <c:pt idx="8">
                  <c:v>9.8000000000000007</c:v>
                </c:pt>
                <c:pt idx="9">
                  <c:v>10.950000000000001</c:v>
                </c:pt>
                <c:pt idx="10">
                  <c:v>12.100000000000001</c:v>
                </c:pt>
                <c:pt idx="11">
                  <c:v>13.250000000000002</c:v>
                </c:pt>
                <c:pt idx="12">
                  <c:v>14.400000000000002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0-55C4-4278-8589-2231FDD05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1"/>
          <c:min val="-0.25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  <c:majorUnit val="0.1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22725892196799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'Techniciens B&amp;A'!$B$2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87-4915-A846-49BB37D26E94}"/>
              </c:ext>
            </c:extLst>
          </c:dPt>
          <c:dPt>
            <c:idx val="5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87-4915-A846-49BB37D26E94}"/>
              </c:ext>
            </c:extLst>
          </c:dPt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F87-4915-A846-49BB37D26E94}"/>
              </c:ext>
            </c:extLst>
          </c:dPt>
          <c:dPt>
            <c:idx val="8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87-4915-A846-49BB37D26E94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87-4915-A846-49BB37D26E94}"/>
              </c:ext>
            </c:extLst>
          </c:dPt>
          <c:dLbls>
            <c:dLbl>
              <c:idx val="0"/>
              <c:layout>
                <c:manualLayout>
                  <c:x val="2.7347114556416884E-3"/>
                  <c:y val="-3.92575092602682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F87-4915-A846-49BB37D26E94}"/>
                </c:ext>
              </c:extLst>
            </c:dLbl>
            <c:dLbl>
              <c:idx val="1"/>
              <c:layout>
                <c:manualLayout>
                  <c:x val="7.2925638817111687E-3"/>
                  <c:y val="1.545632082196072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AF87-4915-A846-49BB37D26E94}"/>
                </c:ext>
              </c:extLst>
            </c:dLbl>
            <c:dLbl>
              <c:idx val="2"/>
              <c:layout>
                <c:manualLayout>
                  <c:x val="2.005455067470558E-2"/>
                  <c:y val="1.96295274461756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AF87-4915-A846-49BB37D26E94}"/>
                </c:ext>
              </c:extLst>
            </c:dLbl>
            <c:dLbl>
              <c:idx val="3"/>
              <c:layout>
                <c:manualLayout>
                  <c:x val="1.9142980189491818E-2"/>
                  <c:y val="3.9259054892350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AF87-4915-A846-49BB37D26E94}"/>
                </c:ext>
              </c:extLst>
            </c:dLbl>
            <c:dLbl>
              <c:idx val="4"/>
              <c:layout>
                <c:manualLayout>
                  <c:x val="1.1850416307780649E-2"/>
                  <c:y val="-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AF87-4915-A846-49BB37D26E94}"/>
                </c:ext>
              </c:extLst>
            </c:dLbl>
            <c:dLbl>
              <c:idx val="6"/>
              <c:layout>
                <c:manualLayout>
                  <c:x val="8.1659499907544442E-3"/>
                  <c:y val="-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F87-4915-A846-49BB37D26E94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F87-4915-A846-49BB37D26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'Techniciens B&amp;A'!$A$3:$A$15</c:f>
              <c:strCache>
                <c:ptCount val="13"/>
                <c:pt idx="0">
                  <c:v>Pays de la Loire</c:v>
                </c:pt>
                <c:pt idx="1">
                  <c:v>Occitanie</c:v>
                </c:pt>
                <c:pt idx="2">
                  <c:v>Nouvelle Aquitaine</c:v>
                </c:pt>
                <c:pt idx="3">
                  <c:v>Centre-Val de Loire</c:v>
                </c:pt>
                <c:pt idx="4">
                  <c:v>Bourgogne-Franche-Comté</c:v>
                </c:pt>
                <c:pt idx="5">
                  <c:v>Grand Est</c:v>
                </c:pt>
                <c:pt idx="6">
                  <c:v>Auvergne-Rhône-Alpes</c:v>
                </c:pt>
                <c:pt idx="7">
                  <c:v>Provence-Alpes-Côte d'Azur</c:v>
                </c:pt>
                <c:pt idx="8">
                  <c:v>France métropolitaine</c:v>
                </c:pt>
                <c:pt idx="9">
                  <c:v>Bretagne</c:v>
                </c:pt>
                <c:pt idx="10">
                  <c:v>Hauts-de-France</c:v>
                </c:pt>
                <c:pt idx="11">
                  <c:v>Normandie</c:v>
                </c:pt>
                <c:pt idx="12">
                  <c:v>Île-de-France</c:v>
                </c:pt>
              </c:strCache>
            </c:strRef>
          </c:cat>
          <c:val>
            <c:numRef>
              <c:f>'Techniciens B&amp;A'!$B$3:$B$15</c:f>
              <c:numCache>
                <c:formatCode>0%</c:formatCode>
                <c:ptCount val="13"/>
                <c:pt idx="0">
                  <c:v>-0.14378356032878425</c:v>
                </c:pt>
                <c:pt idx="1">
                  <c:v>-0.16400977596737093</c:v>
                </c:pt>
                <c:pt idx="2">
                  <c:v>-0.20638513745553366</c:v>
                </c:pt>
                <c:pt idx="3">
                  <c:v>-0.21502365572351323</c:v>
                </c:pt>
                <c:pt idx="4">
                  <c:v>-0.21974921995953123</c:v>
                </c:pt>
                <c:pt idx="5">
                  <c:v>-0.21596319122554294</c:v>
                </c:pt>
                <c:pt idx="6">
                  <c:v>-0.21599370744726082</c:v>
                </c:pt>
                <c:pt idx="7">
                  <c:v>-0.22983156951128636</c:v>
                </c:pt>
                <c:pt idx="8">
                  <c:v>-0.22469673331475717</c:v>
                </c:pt>
                <c:pt idx="9">
                  <c:v>-0.21359964489369407</c:v>
                </c:pt>
                <c:pt idx="10">
                  <c:v>-0.21596520813319672</c:v>
                </c:pt>
                <c:pt idx="11">
                  <c:v>-0.21590391917124194</c:v>
                </c:pt>
                <c:pt idx="12">
                  <c:v>-0.28372563099270931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F87-4915-A846-49BB37D26E94}"/>
            </c:ext>
          </c:extLst>
        </c:ser>
        <c:ser>
          <c:idx val="3"/>
          <c:order val="1"/>
          <c:tx>
            <c:strRef>
              <c:f>'Techniciens B&amp;A'!$C$2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F87-4915-A846-49BB37D26E94}"/>
              </c:ext>
            </c:extLst>
          </c:dPt>
          <c:dPt>
            <c:idx val="5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F87-4915-A846-49BB37D26E94}"/>
              </c:ext>
            </c:extLst>
          </c:dPt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6A1-4B88-A28D-F83B685E4484}"/>
              </c:ext>
            </c:extLst>
          </c:dPt>
          <c:dPt>
            <c:idx val="8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F87-4915-A846-49BB37D26E94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F87-4915-A846-49BB37D26E94}"/>
              </c:ext>
            </c:extLst>
          </c:dPt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9-AF87-4915-A846-49BB37D26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'Techniciens B&amp;A'!$A$3:$A$15</c:f>
              <c:strCache>
                <c:ptCount val="13"/>
                <c:pt idx="0">
                  <c:v>Pays de la Loire</c:v>
                </c:pt>
                <c:pt idx="1">
                  <c:v>Occitanie</c:v>
                </c:pt>
                <c:pt idx="2">
                  <c:v>Nouvelle Aquitaine</c:v>
                </c:pt>
                <c:pt idx="3">
                  <c:v>Centre-Val de Loire</c:v>
                </c:pt>
                <c:pt idx="4">
                  <c:v>Bourgogne-Franche-Comté</c:v>
                </c:pt>
                <c:pt idx="5">
                  <c:v>Grand Est</c:v>
                </c:pt>
                <c:pt idx="6">
                  <c:v>Auvergne-Rhône-Alpes</c:v>
                </c:pt>
                <c:pt idx="7">
                  <c:v>Provence-Alpes-Côte d'Azur</c:v>
                </c:pt>
                <c:pt idx="8">
                  <c:v>France métropolitaine</c:v>
                </c:pt>
                <c:pt idx="9">
                  <c:v>Bretagne</c:v>
                </c:pt>
                <c:pt idx="10">
                  <c:v>Hauts-de-France</c:v>
                </c:pt>
                <c:pt idx="11">
                  <c:v>Normandie</c:v>
                </c:pt>
                <c:pt idx="12">
                  <c:v>Île-de-France</c:v>
                </c:pt>
              </c:strCache>
            </c:strRef>
          </c:cat>
          <c:val>
            <c:numRef>
              <c:f>'Techniciens B&amp;A'!$C$3:$C$15</c:f>
              <c:numCache>
                <c:formatCode>0%</c:formatCode>
                <c:ptCount val="13"/>
                <c:pt idx="0">
                  <c:v>0.25047051814544774</c:v>
                </c:pt>
                <c:pt idx="1">
                  <c:v>0.2682178802579826</c:v>
                </c:pt>
                <c:pt idx="2">
                  <c:v>0.28527532951758761</c:v>
                </c:pt>
                <c:pt idx="3">
                  <c:v>0.2893258499718977</c:v>
                </c:pt>
                <c:pt idx="4">
                  <c:v>0.29276981974630262</c:v>
                </c:pt>
                <c:pt idx="5">
                  <c:v>0.29425610067264651</c:v>
                </c:pt>
                <c:pt idx="6">
                  <c:v>0.28673294320780507</c:v>
                </c:pt>
                <c:pt idx="7">
                  <c:v>0.27538426945919103</c:v>
                </c:pt>
                <c:pt idx="8">
                  <c:v>0.27503453369393382</c:v>
                </c:pt>
                <c:pt idx="9">
                  <c:v>0.27591256869157144</c:v>
                </c:pt>
                <c:pt idx="10">
                  <c:v>0.25590996805175792</c:v>
                </c:pt>
                <c:pt idx="11">
                  <c:v>0.2517420090138377</c:v>
                </c:pt>
                <c:pt idx="12">
                  <c:v>0.27368542329516904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F87-4915-A846-49BB37D26E94}"/>
            </c:ext>
          </c:extLst>
        </c:ser>
        <c:ser>
          <c:idx val="5"/>
          <c:order val="2"/>
          <c:tx>
            <c:strRef>
              <c:f>'Techniciens B&amp;A'!$E$2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F87-4915-A846-49BB37D26E94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F87-4915-A846-49BB37D26E94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F87-4915-A846-49BB37D26E94}"/>
              </c:ext>
            </c:extLst>
          </c:dPt>
          <c:dPt>
            <c:idx val="8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AF87-4915-A846-49BB37D26E94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AF87-4915-A846-49BB37D26E94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E0753922-C3F6-48CE-AB78-69679B9F0C2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F87-4915-A846-49BB37D26E9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FA3CE18A-04D2-469F-A607-08C968C599F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F87-4915-A846-49BB37D26E94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8614C95-8A6A-41B5-9213-B69D1DBAE82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F87-4915-A846-49BB37D26E94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8F2B01D5-0190-4BB6-882A-F49DB4DB6BC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F87-4915-A846-49BB37D26E94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93CD3A42-AC39-4B44-9316-0B7130DE658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F87-4915-A846-49BB37D26E94}"/>
                </c:ext>
              </c:extLst>
            </c:dLbl>
            <c:dLbl>
              <c:idx val="5"/>
              <c:layout>
                <c:manualLayout>
                  <c:x val="2.7347114556416814E-2"/>
                  <c:y val="1.9629527446175295E-3"/>
                </c:manualLayout>
              </c:layout>
              <c:tx>
                <c:rich>
                  <a:bodyPr/>
                  <a:lstStyle/>
                  <a:p>
                    <a:fld id="{058BA28F-BF09-4FD5-BA53-824BA0A4E34C}" type="CELLRANGE">
                      <a:rPr lang="en-US">
                        <a:solidFill>
                          <a:schemeClr val="bg1"/>
                        </a:solidFill>
                      </a:rPr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AF87-4915-A846-49BB37D26E94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BC64F1B5-06BA-47B3-8045-151E278743C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F87-4915-A846-49BB37D26E94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2662DC3B-9D64-4A10-BBD5-E62C03DD33F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F87-4915-A846-49BB37D26E94}"/>
                </c:ext>
              </c:extLst>
            </c:dLbl>
            <c:dLbl>
              <c:idx val="8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72F63347-6B85-4231-9F02-7FA067D575D1}" type="CELLRANGE">
                      <a:rPr lang="fr-FR"/>
                      <a:pPr>
                        <a:defRPr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F87-4915-A846-49BB37D26E9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6712EBAC-E90A-4AC6-81FF-1B04983D6C4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F87-4915-A846-49BB37D26E94}"/>
                </c:ext>
              </c:extLst>
            </c:dLbl>
            <c:dLbl>
              <c:idx val="10"/>
              <c:layout>
                <c:manualLayout>
                  <c:x val="2.1877691645133437E-2"/>
                  <c:y val="-1.9629527446175295E-3"/>
                </c:manualLayout>
              </c:layout>
              <c:tx>
                <c:rich>
                  <a:bodyPr/>
                  <a:lstStyle/>
                  <a:p>
                    <a:fld id="{D5F79E49-DCC6-4496-A330-A7B3CCAC8D0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AF87-4915-A846-49BB37D26E94}"/>
                </c:ext>
              </c:extLst>
            </c:dLbl>
            <c:dLbl>
              <c:idx val="11"/>
              <c:layout>
                <c:manualLayout>
                  <c:x val="1.3673557278208442E-2"/>
                  <c:y val="1.9629527446173856E-3"/>
                </c:manualLayout>
              </c:layout>
              <c:tx>
                <c:rich>
                  <a:bodyPr/>
                  <a:lstStyle/>
                  <a:p>
                    <a:fld id="{1E26976A-D238-4914-9A90-C508C7FC766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AF87-4915-A846-49BB37D26E94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7419D32D-FF34-4BE8-AE11-62B962ABD73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F87-4915-A846-49BB37D26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'Techniciens B&amp;A'!$A$3:$A$15</c:f>
              <c:strCache>
                <c:ptCount val="13"/>
                <c:pt idx="0">
                  <c:v>Pays de la Loire</c:v>
                </c:pt>
                <c:pt idx="1">
                  <c:v>Occitanie</c:v>
                </c:pt>
                <c:pt idx="2">
                  <c:v>Nouvelle Aquitaine</c:v>
                </c:pt>
                <c:pt idx="3">
                  <c:v>Centre-Val de Loire</c:v>
                </c:pt>
                <c:pt idx="4">
                  <c:v>Bourgogne-Franche-Comté</c:v>
                </c:pt>
                <c:pt idx="5">
                  <c:v>Grand Est</c:v>
                </c:pt>
                <c:pt idx="6">
                  <c:v>Auvergne-Rhône-Alpes</c:v>
                </c:pt>
                <c:pt idx="7">
                  <c:v>Provence-Alpes-Côte d'Azur</c:v>
                </c:pt>
                <c:pt idx="8">
                  <c:v>France métropolitaine</c:v>
                </c:pt>
                <c:pt idx="9">
                  <c:v>Bretagne</c:v>
                </c:pt>
                <c:pt idx="10">
                  <c:v>Hauts-de-France</c:v>
                </c:pt>
                <c:pt idx="11">
                  <c:v>Normandie</c:v>
                </c:pt>
                <c:pt idx="12">
                  <c:v>Île-de-France</c:v>
                </c:pt>
              </c:strCache>
            </c:strRef>
          </c:cat>
          <c:val>
            <c:numRef>
              <c:f>'Techniciens B&amp;A'!$E$3:$E$15</c:f>
              <c:numCache>
                <c:formatCode>0%</c:formatCode>
                <c:ptCount val="13"/>
                <c:pt idx="0">
                  <c:v>-0.23946992954532104</c:v>
                </c:pt>
                <c:pt idx="1">
                  <c:v>-0.23255986092133812</c:v>
                </c:pt>
                <c:pt idx="2">
                  <c:v>-0.23016117714742085</c:v>
                </c:pt>
                <c:pt idx="3">
                  <c:v>-0.26046065588012202</c:v>
                </c:pt>
                <c:pt idx="4">
                  <c:v>-0.24719429588324882</c:v>
                </c:pt>
                <c:pt idx="5">
                  <c:v>-0.28899603757734554</c:v>
                </c:pt>
                <c:pt idx="6">
                  <c:v>-0.27038859390382664</c:v>
                </c:pt>
                <c:pt idx="7">
                  <c:v>-0.25246867306353943</c:v>
                </c:pt>
                <c:pt idx="8">
                  <c:v>-0.2765359653129682</c:v>
                </c:pt>
                <c:pt idx="9">
                  <c:v>-0.27048191607658417</c:v>
                </c:pt>
                <c:pt idx="10">
                  <c:v>-0.29435142973369727</c:v>
                </c:pt>
                <c:pt idx="11">
                  <c:v>-0.30576564922595562</c:v>
                </c:pt>
                <c:pt idx="12">
                  <c:v>-0.32026299202852138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'Techniciens B&amp;A'!$K$3:$K$15</c15:f>
                <c15:dlblRangeCache>
                  <c:ptCount val="13"/>
                  <c:pt idx="0">
                    <c:v>24%</c:v>
                  </c:pt>
                  <c:pt idx="1">
                    <c:v>23%</c:v>
                  </c:pt>
                  <c:pt idx="2">
                    <c:v>23%</c:v>
                  </c:pt>
                  <c:pt idx="3">
                    <c:v>26%</c:v>
                  </c:pt>
                  <c:pt idx="4">
                    <c:v>25%</c:v>
                  </c:pt>
                  <c:pt idx="5">
                    <c:v>29%</c:v>
                  </c:pt>
                  <c:pt idx="6">
                    <c:v>27%</c:v>
                  </c:pt>
                  <c:pt idx="7">
                    <c:v>25%</c:v>
                  </c:pt>
                  <c:pt idx="8">
                    <c:v>28%</c:v>
                  </c:pt>
                  <c:pt idx="9">
                    <c:v>27%</c:v>
                  </c:pt>
                  <c:pt idx="10">
                    <c:v>29%</c:v>
                  </c:pt>
                  <c:pt idx="11">
                    <c:v>31%</c:v>
                  </c:pt>
                  <c:pt idx="12">
                    <c:v>32%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3-AF87-4915-A846-49BB37D26E94}"/>
            </c:ext>
          </c:extLst>
        </c:ser>
        <c:ser>
          <c:idx val="1"/>
          <c:order val="3"/>
          <c:tx>
            <c:strRef>
              <c:f>'Techniciens B&amp;A'!$F$2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F87-4915-A846-49BB37D26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'Techniciens B&amp;A'!$A$3:$A$15</c:f>
              <c:strCache>
                <c:ptCount val="13"/>
                <c:pt idx="0">
                  <c:v>Pays de la Loire</c:v>
                </c:pt>
                <c:pt idx="1">
                  <c:v>Occitanie</c:v>
                </c:pt>
                <c:pt idx="2">
                  <c:v>Nouvelle Aquitaine</c:v>
                </c:pt>
                <c:pt idx="3">
                  <c:v>Centre-Val de Loire</c:v>
                </c:pt>
                <c:pt idx="4">
                  <c:v>Bourgogne-Franche-Comté</c:v>
                </c:pt>
                <c:pt idx="5">
                  <c:v>Grand Est</c:v>
                </c:pt>
                <c:pt idx="6">
                  <c:v>Auvergne-Rhône-Alpes</c:v>
                </c:pt>
                <c:pt idx="7">
                  <c:v>Provence-Alpes-Côte d'Azur</c:v>
                </c:pt>
                <c:pt idx="8">
                  <c:v>France métropolitaine</c:v>
                </c:pt>
                <c:pt idx="9">
                  <c:v>Bretagne</c:v>
                </c:pt>
                <c:pt idx="10">
                  <c:v>Hauts-de-France</c:v>
                </c:pt>
                <c:pt idx="11">
                  <c:v>Normandie</c:v>
                </c:pt>
                <c:pt idx="12">
                  <c:v>Île-de-France</c:v>
                </c:pt>
              </c:strCache>
            </c:strRef>
          </c:cat>
          <c:val>
            <c:numRef>
              <c:f>'Techniciens B&amp;A'!$F$3:$F$15</c:f>
              <c:numCache>
                <c:formatCode>0%</c:formatCode>
                <c:ptCount val="13"/>
                <c:pt idx="0">
                  <c:v>-1.6194947664804872E-2</c:v>
                </c:pt>
                <c:pt idx="1">
                  <c:v>-2.0643595595298107E-2</c:v>
                </c:pt>
                <c:pt idx="2">
                  <c:v>-1.8410121989101587E-2</c:v>
                </c:pt>
                <c:pt idx="3">
                  <c:v>8.5896512812783325E-3</c:v>
                </c:pt>
                <c:pt idx="4">
                  <c:v>-1.4849896819012116E-2</c:v>
                </c:pt>
                <c:pt idx="5">
                  <c:v>1.250919454765605E-2</c:v>
                </c:pt>
                <c:pt idx="6">
                  <c:v>-1.3932119485328817E-3</c:v>
                </c:pt>
                <c:pt idx="7">
                  <c:v>-9.5245056618715046E-3</c:v>
                </c:pt>
                <c:pt idx="8">
                  <c:v>2.5670757024217564E-18</c:v>
                </c:pt>
                <c:pt idx="9">
                  <c:v>-2.5527493178081988E-2</c:v>
                </c:pt>
                <c:pt idx="10">
                  <c:v>1.8914072303629809E-2</c:v>
                </c:pt>
                <c:pt idx="11">
                  <c:v>2.7380203812696492E-2</c:v>
                </c:pt>
                <c:pt idx="12">
                  <c:v>1.2798308706077947E-2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F87-4915-A846-49BB37D26E94}"/>
            </c:ext>
          </c:extLst>
        </c:ser>
        <c:ser>
          <c:idx val="4"/>
          <c:order val="5"/>
          <c:tx>
            <c:strRef>
              <c:f>'Techniciens B&amp;A'!$I$2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FD21BE0A-1146-446D-9D8E-37BA35C43D6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AF87-4915-A846-49BB37D26E9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7F5FE480-0098-45FF-B09A-56567DC6457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AF87-4915-A846-49BB37D26E94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85374DC-CEBE-45E6-BA3D-F927F5CE954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AF87-4915-A846-49BB37D26E94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31964C00-5420-424A-898D-B2163D172C0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AF87-4915-A846-49BB37D26E94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3893F2D3-DB8E-40F5-AC81-1BC74CFCF82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AF87-4915-A846-49BB37D26E9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35A8B750-7B4F-43FB-BF45-7C1B4CBAB34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AF87-4915-A846-49BB37D26E94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504E92D7-1C78-4F88-B830-868953C155B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AF87-4915-A846-49BB37D26E94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E0AF04D9-5403-4E32-9EDC-3C9A654FC3B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AF87-4915-A846-49BB37D26E94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25841914-11F0-404B-B571-24A52600FFC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AF87-4915-A846-49BB37D26E9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AD3C8947-4F37-4AF5-B68E-8B6630B7595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AF87-4915-A846-49BB37D26E94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8EDAF99C-CA4E-4806-9AA7-9CAFC9D8A56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AF87-4915-A846-49BB37D26E94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CB54BC18-E0FE-465B-8313-AD2445C78AD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AF87-4915-A846-49BB37D26E94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22C3B4A8-BF20-4F0D-BCED-81F659D9F21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AF87-4915-A846-49BB37D26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'Techniciens B&amp;A'!$A$3:$A$15</c:f>
              <c:strCache>
                <c:ptCount val="13"/>
                <c:pt idx="0">
                  <c:v>Pays de la Loire</c:v>
                </c:pt>
                <c:pt idx="1">
                  <c:v>Occitanie</c:v>
                </c:pt>
                <c:pt idx="2">
                  <c:v>Nouvelle Aquitaine</c:v>
                </c:pt>
                <c:pt idx="3">
                  <c:v>Centre-Val de Loire</c:v>
                </c:pt>
                <c:pt idx="4">
                  <c:v>Bourgogne-Franche-Comté</c:v>
                </c:pt>
                <c:pt idx="5">
                  <c:v>Grand Est</c:v>
                </c:pt>
                <c:pt idx="6">
                  <c:v>Auvergne-Rhône-Alpes</c:v>
                </c:pt>
                <c:pt idx="7">
                  <c:v>Provence-Alpes-Côte d'Azur</c:v>
                </c:pt>
                <c:pt idx="8">
                  <c:v>France métropolitaine</c:v>
                </c:pt>
                <c:pt idx="9">
                  <c:v>Bretagne</c:v>
                </c:pt>
                <c:pt idx="10">
                  <c:v>Hauts-de-France</c:v>
                </c:pt>
                <c:pt idx="11">
                  <c:v>Normandie</c:v>
                </c:pt>
                <c:pt idx="12">
                  <c:v>Île-de-France</c:v>
                </c:pt>
              </c:strCache>
            </c:strRef>
          </c:cat>
          <c:val>
            <c:numRef>
              <c:f>'Techniciens B&amp;A'!$I$3:$I$15</c:f>
              <c:numCache>
                <c:formatCode>0.0%</c:formatCode>
                <c:ptCount val="13"/>
                <c:pt idx="0">
                  <c:v>0.2</c:v>
                </c:pt>
                <c:pt idx="1">
                  <c:v>0.18225263788746515</c:v>
                </c:pt>
                <c:pt idx="2">
                  <c:v>0.16519518862786015</c:v>
                </c:pt>
                <c:pt idx="3">
                  <c:v>0.15255501689227174</c:v>
                </c:pt>
                <c:pt idx="4">
                  <c:v>0.15770069839914513</c:v>
                </c:pt>
                <c:pt idx="5">
                  <c:v>0.1437052229251452</c:v>
                </c:pt>
                <c:pt idx="6">
                  <c:v>0.16373757493764268</c:v>
                </c:pt>
                <c:pt idx="7">
                  <c:v>0.17508624868625672</c:v>
                </c:pt>
                <c:pt idx="8">
                  <c:v>0.17543598445151393</c:v>
                </c:pt>
                <c:pt idx="9">
                  <c:v>0.17455794945387632</c:v>
                </c:pt>
                <c:pt idx="10">
                  <c:v>0.17564647779006004</c:v>
                </c:pt>
                <c:pt idx="11">
                  <c:v>0.17134830531891354</c:v>
                </c:pt>
                <c:pt idx="12">
                  <c:v>0.16398678614420076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'Techniciens B&amp;A'!$N$3:$N$15</c15:f>
                <c15:dlblRangeCache>
                  <c:ptCount val="13"/>
                  <c:pt idx="0">
                    <c:v>-2</c:v>
                  </c:pt>
                  <c:pt idx="1">
                    <c:v>-2</c:v>
                  </c:pt>
                  <c:pt idx="2">
                    <c:v>-3</c:v>
                  </c:pt>
                  <c:pt idx="3">
                    <c:v>-1</c:v>
                  </c:pt>
                  <c:pt idx="4">
                    <c:v>-1</c:v>
                  </c:pt>
                  <c:pt idx="5">
                    <c:v>-3</c:v>
                  </c:pt>
                  <c:pt idx="6">
                    <c:v>-4</c:v>
                  </c:pt>
                  <c:pt idx="7">
                    <c:v>-3</c:v>
                  </c:pt>
                  <c:pt idx="8">
                    <c:v>-39</c:v>
                  </c:pt>
                  <c:pt idx="9">
                    <c:v>-2</c:v>
                  </c:pt>
                  <c:pt idx="10">
                    <c:v>-3</c:v>
                  </c:pt>
                  <c:pt idx="11">
                    <c:v>-2</c:v>
                  </c:pt>
                  <c:pt idx="12">
                    <c:v>-14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5-AF87-4915-A846-49BB37D26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'Techniciens B&amp;A'!$G$2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'Techniciens B&amp;A'!$G$3:$G$15</c:f>
              <c:numCache>
                <c:formatCode>0%</c:formatCode>
                <c:ptCount val="13"/>
                <c:pt idx="0">
                  <c:v>-0.14897791939346242</c:v>
                </c:pt>
                <c:pt idx="1">
                  <c:v>-0.14899535222602456</c:v>
                </c:pt>
                <c:pt idx="2">
                  <c:v>-0.16968110707446848</c:v>
                </c:pt>
                <c:pt idx="3">
                  <c:v>-0.17756881035045921</c:v>
                </c:pt>
                <c:pt idx="4">
                  <c:v>-0.18902359291548954</c:v>
                </c:pt>
                <c:pt idx="5">
                  <c:v>-0.19819393358258591</c:v>
                </c:pt>
                <c:pt idx="6">
                  <c:v>-0.20104257009181525</c:v>
                </c:pt>
                <c:pt idx="7">
                  <c:v>-0.21644047877750627</c:v>
                </c:pt>
                <c:pt idx="8">
                  <c:v>-0.22619816493379155</c:v>
                </c:pt>
                <c:pt idx="9">
                  <c:v>-0.23369648545678878</c:v>
                </c:pt>
                <c:pt idx="10">
                  <c:v>-0.23549259751150622</c:v>
                </c:pt>
                <c:pt idx="11">
                  <c:v>-0.2425473555706634</c:v>
                </c:pt>
                <c:pt idx="12">
                  <c:v>-0.31750489101998369</c:v>
                </c:pt>
              </c:numCache>
            </c:numRef>
          </c:xVal>
          <c:yVal>
            <c:numRef>
              <c:f>'Techniciens B&amp;A'!$M$3:$M$15</c:f>
              <c:numCache>
                <c:formatCode>0.00</c:formatCode>
                <c:ptCount val="13"/>
                <c:pt idx="0">
                  <c:v>0.57999999999999874</c:v>
                </c:pt>
                <c:pt idx="1">
                  <c:v>1.7399999999999987</c:v>
                </c:pt>
                <c:pt idx="2">
                  <c:v>2.8999999999999986</c:v>
                </c:pt>
                <c:pt idx="3">
                  <c:v>4.0599999999999987</c:v>
                </c:pt>
                <c:pt idx="4">
                  <c:v>5.2199999999999989</c:v>
                </c:pt>
                <c:pt idx="5">
                  <c:v>6.379999999999999</c:v>
                </c:pt>
                <c:pt idx="6">
                  <c:v>7.5399999999999991</c:v>
                </c:pt>
                <c:pt idx="7">
                  <c:v>8.6999999999999993</c:v>
                </c:pt>
                <c:pt idx="8">
                  <c:v>9.86</c:v>
                </c:pt>
                <c:pt idx="9">
                  <c:v>11.02</c:v>
                </c:pt>
                <c:pt idx="10">
                  <c:v>12.18</c:v>
                </c:pt>
                <c:pt idx="11">
                  <c:v>13.34</c:v>
                </c:pt>
                <c:pt idx="12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6-AF87-4915-A846-49BB37D26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30913812831839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'OQ manutention'!$B$2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DC-4F8E-8213-94658AFA267F}"/>
              </c:ext>
            </c:extLst>
          </c:dPt>
          <c:dPt>
            <c:idx val="8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3DC-4F8E-8213-94658AFA267F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F41-4001-8C0C-8CF7A3C35CD4}"/>
              </c:ext>
            </c:extLst>
          </c:dPt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3DC-4F8E-8213-94658AFA2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'OQ manutention'!$A$3:$A$16</c:f>
              <c:strCache>
                <c:ptCount val="14"/>
                <c:pt idx="0">
                  <c:v>Pays de la Loire</c:v>
                </c:pt>
                <c:pt idx="1">
                  <c:v>Occitanie</c:v>
                </c:pt>
                <c:pt idx="2">
                  <c:v>Bretagne</c:v>
                </c:pt>
                <c:pt idx="3">
                  <c:v>Nouvelle Aquitaine</c:v>
                </c:pt>
                <c:pt idx="4">
                  <c:v>Centre-Val de Loire</c:v>
                </c:pt>
                <c:pt idx="5">
                  <c:v>Bourgogne-Franche-Comté</c:v>
                </c:pt>
                <c:pt idx="6">
                  <c:v>Auvergne-Rhône-Alpes</c:v>
                </c:pt>
                <c:pt idx="7">
                  <c:v>Normandie</c:v>
                </c:pt>
                <c:pt idx="8">
                  <c:v>France métropolitaine</c:v>
                </c:pt>
                <c:pt idx="9">
                  <c:v>Hauts-de-France</c:v>
                </c:pt>
                <c:pt idx="10">
                  <c:v>Grand Est</c:v>
                </c:pt>
                <c:pt idx="11">
                  <c:v>Corse</c:v>
                </c:pt>
                <c:pt idx="12">
                  <c:v>Île-de-France</c:v>
                </c:pt>
                <c:pt idx="13">
                  <c:v>Provence-Alpes-Côte d'Azur</c:v>
                </c:pt>
              </c:strCache>
            </c:strRef>
          </c:cat>
          <c:val>
            <c:numRef>
              <c:f>'OQ manutention'!$B$3:$B$16</c:f>
              <c:numCache>
                <c:formatCode>0%</c:formatCode>
                <c:ptCount val="14"/>
                <c:pt idx="0">
                  <c:v>0.23313051805601537</c:v>
                </c:pt>
                <c:pt idx="1">
                  <c:v>0.2395763092829436</c:v>
                </c:pt>
                <c:pt idx="2">
                  <c:v>0.18900732938516127</c:v>
                </c:pt>
                <c:pt idx="3">
                  <c:v>0.17747224931141078</c:v>
                </c:pt>
                <c:pt idx="4">
                  <c:v>0.1650762083087082</c:v>
                </c:pt>
                <c:pt idx="5">
                  <c:v>0.16508036469774914</c:v>
                </c:pt>
                <c:pt idx="6">
                  <c:v>0.17267053403229232</c:v>
                </c:pt>
                <c:pt idx="7">
                  <c:v>0.17010919804974611</c:v>
                </c:pt>
                <c:pt idx="8">
                  <c:v>0.16773467815190593</c:v>
                </c:pt>
                <c:pt idx="9">
                  <c:v>0.15670290586651381</c:v>
                </c:pt>
                <c:pt idx="10">
                  <c:v>0.13955571449821433</c:v>
                </c:pt>
                <c:pt idx="11">
                  <c:v>0.18615068804955531</c:v>
                </c:pt>
                <c:pt idx="12">
                  <c:v>0.11594021712552702</c:v>
                </c:pt>
                <c:pt idx="13">
                  <c:v>0.16505486087892354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DC-4F8E-8213-94658AFA267F}"/>
            </c:ext>
          </c:extLst>
        </c:ser>
        <c:ser>
          <c:idx val="3"/>
          <c:order val="1"/>
          <c:tx>
            <c:strRef>
              <c:f>'OQ manutention'!$C$2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3DC-4F8E-8213-94658AFA267F}"/>
              </c:ext>
            </c:extLst>
          </c:dPt>
          <c:dPt>
            <c:idx val="8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00-45C3-B794-8549E4455D20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F41-4001-8C0C-8CF7A3C35CD4}"/>
              </c:ext>
            </c:extLst>
          </c:dPt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9300-45C3-B794-8549E4455D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'OQ manutention'!$A$3:$A$16</c:f>
              <c:strCache>
                <c:ptCount val="14"/>
                <c:pt idx="0">
                  <c:v>Pays de la Loire</c:v>
                </c:pt>
                <c:pt idx="1">
                  <c:v>Occitanie</c:v>
                </c:pt>
                <c:pt idx="2">
                  <c:v>Bretagne</c:v>
                </c:pt>
                <c:pt idx="3">
                  <c:v>Nouvelle Aquitaine</c:v>
                </c:pt>
                <c:pt idx="4">
                  <c:v>Centre-Val de Loire</c:v>
                </c:pt>
                <c:pt idx="5">
                  <c:v>Bourgogne-Franche-Comté</c:v>
                </c:pt>
                <c:pt idx="6">
                  <c:v>Auvergne-Rhône-Alpes</c:v>
                </c:pt>
                <c:pt idx="7">
                  <c:v>Normandie</c:v>
                </c:pt>
                <c:pt idx="8">
                  <c:v>France métropolitaine</c:v>
                </c:pt>
                <c:pt idx="9">
                  <c:v>Hauts-de-France</c:v>
                </c:pt>
                <c:pt idx="10">
                  <c:v>Grand Est</c:v>
                </c:pt>
                <c:pt idx="11">
                  <c:v>Corse</c:v>
                </c:pt>
                <c:pt idx="12">
                  <c:v>Île-de-France</c:v>
                </c:pt>
                <c:pt idx="13">
                  <c:v>Provence-Alpes-Côte d'Azur</c:v>
                </c:pt>
              </c:strCache>
            </c:strRef>
          </c:cat>
          <c:val>
            <c:numRef>
              <c:f>'OQ manutention'!$C$3:$C$16</c:f>
              <c:numCache>
                <c:formatCode>0%</c:formatCode>
                <c:ptCount val="14"/>
                <c:pt idx="0">
                  <c:v>0.32465232191588145</c:v>
                </c:pt>
                <c:pt idx="1">
                  <c:v>0.3217420491035341</c:v>
                </c:pt>
                <c:pt idx="2">
                  <c:v>0.34648682873858028</c:v>
                </c:pt>
                <c:pt idx="3">
                  <c:v>0.34003145800972961</c:v>
                </c:pt>
                <c:pt idx="4">
                  <c:v>0.35224435188132186</c:v>
                </c:pt>
                <c:pt idx="5">
                  <c:v>0.34564302109616313</c:v>
                </c:pt>
                <c:pt idx="6">
                  <c:v>0.33970431670620027</c:v>
                </c:pt>
                <c:pt idx="7">
                  <c:v>0.32730837147553188</c:v>
                </c:pt>
                <c:pt idx="8">
                  <c:v>0.33348833272556461</c:v>
                </c:pt>
                <c:pt idx="9">
                  <c:v>0.33130522440782117</c:v>
                </c:pt>
                <c:pt idx="10">
                  <c:v>0.34946447798153873</c:v>
                </c:pt>
                <c:pt idx="11">
                  <c:v>0.30198631127624809</c:v>
                </c:pt>
                <c:pt idx="12">
                  <c:v>0.32428712944793719</c:v>
                </c:pt>
                <c:pt idx="13">
                  <c:v>0.30858422182472534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DC-4F8E-8213-94658AFA267F}"/>
            </c:ext>
          </c:extLst>
        </c:ser>
        <c:ser>
          <c:idx val="5"/>
          <c:order val="2"/>
          <c:tx>
            <c:strRef>
              <c:f>'OQ manutention'!$E$2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1718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C017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DC-4F8E-8213-94658AFA267F}"/>
              </c:ext>
            </c:extLst>
          </c:dPt>
          <c:dPt>
            <c:idx val="8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3DC-4F8E-8213-94658AFA267F}"/>
              </c:ext>
            </c:extLst>
          </c:dPt>
          <c:dPt>
            <c:idx val="9"/>
            <c:invertIfNegative val="0"/>
            <c:bubble3D val="0"/>
            <c:spPr>
              <a:solidFill>
                <a:srgbClr val="C017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3DC-4F8E-8213-94658AFA267F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DFC0D0C3-773C-46D1-9303-95A558C3272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A3DC-4F8E-8213-94658AFA267F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15F337C0-7DC6-48F1-B2A2-00BC342F768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3DC-4F8E-8213-94658AFA267F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E628AABE-5D4F-4400-907F-8D2CE829C99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3DC-4F8E-8213-94658AFA267F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7C413687-3E19-45F2-B8C5-D110455BDF4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3DC-4F8E-8213-94658AFA267F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0AFA8BF4-3C90-4B34-89D0-8D180C98A41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3DC-4F8E-8213-94658AFA267F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D8068D5F-F190-4F7A-89A3-CADB1428AA1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3DC-4F8E-8213-94658AFA267F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22403758-52CD-47F7-BC82-F34FC27D7FE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3DC-4F8E-8213-94658AFA267F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CAAF7174-19FC-4B40-908B-598C27AA15D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3DC-4F8E-8213-94658AFA267F}"/>
                </c:ext>
              </c:extLst>
            </c:dLbl>
            <c:dLbl>
              <c:idx val="8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D412E1C4-EE8E-4A1D-882F-6B113E76B1D1}" type="CELLRANGE">
                      <a:rPr lang="fr-FR"/>
                      <a:pPr>
                        <a:defRPr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3DC-4F8E-8213-94658AFA267F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4A4898CC-C1B2-4835-92A4-6A1351D8504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3DC-4F8E-8213-94658AFA267F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3BBF39F9-FD03-4327-B09A-CD2C4E357B6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3DC-4F8E-8213-94658AFA267F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C4BB940C-FF68-445A-B3E2-130D97945B5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3DC-4F8E-8213-94658AFA267F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12A8F1A1-24E6-4509-A30D-4094FBF05A9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3DC-4F8E-8213-94658AFA267F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088AB515-9C93-4D99-AF24-B8FBA943100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3DC-4F8E-8213-94658AFA2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'OQ manutention'!$A$3:$A$16</c:f>
              <c:strCache>
                <c:ptCount val="14"/>
                <c:pt idx="0">
                  <c:v>Pays de la Loire</c:v>
                </c:pt>
                <c:pt idx="1">
                  <c:v>Occitanie</c:v>
                </c:pt>
                <c:pt idx="2">
                  <c:v>Bretagne</c:v>
                </c:pt>
                <c:pt idx="3">
                  <c:v>Nouvelle Aquitaine</c:v>
                </c:pt>
                <c:pt idx="4">
                  <c:v>Centre-Val de Loire</c:v>
                </c:pt>
                <c:pt idx="5">
                  <c:v>Bourgogne-Franche-Comté</c:v>
                </c:pt>
                <c:pt idx="6">
                  <c:v>Auvergne-Rhône-Alpes</c:v>
                </c:pt>
                <c:pt idx="7">
                  <c:v>Normandie</c:v>
                </c:pt>
                <c:pt idx="8">
                  <c:v>France métropolitaine</c:v>
                </c:pt>
                <c:pt idx="9">
                  <c:v>Hauts-de-France</c:v>
                </c:pt>
                <c:pt idx="10">
                  <c:v>Grand Est</c:v>
                </c:pt>
                <c:pt idx="11">
                  <c:v>Corse</c:v>
                </c:pt>
                <c:pt idx="12">
                  <c:v>Île-de-France</c:v>
                </c:pt>
                <c:pt idx="13">
                  <c:v>Provence-Alpes-Côte d'Azur</c:v>
                </c:pt>
              </c:strCache>
            </c:strRef>
          </c:cat>
          <c:val>
            <c:numRef>
              <c:f>'OQ manutention'!$E$3:$E$16</c:f>
              <c:numCache>
                <c:formatCode>0%</c:formatCode>
                <c:ptCount val="14"/>
                <c:pt idx="0">
                  <c:v>-0.15444285244134934</c:v>
                </c:pt>
                <c:pt idx="1">
                  <c:v>-0.16498334773809303</c:v>
                </c:pt>
                <c:pt idx="2">
                  <c:v>-0.14661953853232873</c:v>
                </c:pt>
                <c:pt idx="3">
                  <c:v>-0.15881899718312642</c:v>
                </c:pt>
                <c:pt idx="4">
                  <c:v>-0.16123638811122953</c:v>
                </c:pt>
                <c:pt idx="5">
                  <c:v>-0.16922673724866205</c:v>
                </c:pt>
                <c:pt idx="6">
                  <c:v>-0.17048956637967938</c:v>
                </c:pt>
                <c:pt idx="7">
                  <c:v>-0.16964076589597474</c:v>
                </c:pt>
                <c:pt idx="8">
                  <c:v>-0.16901087013892366</c:v>
                </c:pt>
                <c:pt idx="9">
                  <c:v>-0.17407110193959002</c:v>
                </c:pt>
                <c:pt idx="10">
                  <c:v>-0.17240390015030105</c:v>
                </c:pt>
                <c:pt idx="11">
                  <c:v>-0.18234482518897857</c:v>
                </c:pt>
                <c:pt idx="12">
                  <c:v>-0.17471965278565582</c:v>
                </c:pt>
                <c:pt idx="13">
                  <c:v>-0.19665744726984025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'OQ manutention'!$K$3:$K$16</c15:f>
                <c15:dlblRangeCache>
                  <c:ptCount val="14"/>
                  <c:pt idx="0">
                    <c:v>15%</c:v>
                  </c:pt>
                  <c:pt idx="1">
                    <c:v>16%</c:v>
                  </c:pt>
                  <c:pt idx="2">
                    <c:v>15%</c:v>
                  </c:pt>
                  <c:pt idx="3">
                    <c:v>16%</c:v>
                  </c:pt>
                  <c:pt idx="4">
                    <c:v>16%</c:v>
                  </c:pt>
                  <c:pt idx="5">
                    <c:v>17%</c:v>
                  </c:pt>
                  <c:pt idx="6">
                    <c:v>17%</c:v>
                  </c:pt>
                  <c:pt idx="7">
                    <c:v>17%</c:v>
                  </c:pt>
                  <c:pt idx="8">
                    <c:v>17%</c:v>
                  </c:pt>
                  <c:pt idx="9">
                    <c:v>17%</c:v>
                  </c:pt>
                  <c:pt idx="10">
                    <c:v>17%</c:v>
                  </c:pt>
                  <c:pt idx="11">
                    <c:v>18%</c:v>
                  </c:pt>
                  <c:pt idx="12">
                    <c:v>17%</c:v>
                  </c:pt>
                  <c:pt idx="13">
                    <c:v>20%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A3DC-4F8E-8213-94658AFA267F}"/>
            </c:ext>
          </c:extLst>
        </c:ser>
        <c:ser>
          <c:idx val="1"/>
          <c:order val="3"/>
          <c:tx>
            <c:strRef>
              <c:f>'OQ manutention'!$F$2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3DC-4F8E-8213-94658AFA267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41-4001-8C0C-8CF7A3C35C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41-4001-8C0C-8CF7A3C35CD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3DC-4F8E-8213-94658AFA26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DC-4F8E-8213-94658AFA267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DC-4F8E-8213-94658AFA267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41-4001-8C0C-8CF7A3C35CD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3DC-4F8E-8213-94658AFA267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41-4001-8C0C-8CF7A3C35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'OQ manutention'!$A$3:$A$16</c:f>
              <c:strCache>
                <c:ptCount val="14"/>
                <c:pt idx="0">
                  <c:v>Pays de la Loire</c:v>
                </c:pt>
                <c:pt idx="1">
                  <c:v>Occitanie</c:v>
                </c:pt>
                <c:pt idx="2">
                  <c:v>Bretagne</c:v>
                </c:pt>
                <c:pt idx="3">
                  <c:v>Nouvelle Aquitaine</c:v>
                </c:pt>
                <c:pt idx="4">
                  <c:v>Centre-Val de Loire</c:v>
                </c:pt>
                <c:pt idx="5">
                  <c:v>Bourgogne-Franche-Comté</c:v>
                </c:pt>
                <c:pt idx="6">
                  <c:v>Auvergne-Rhône-Alpes</c:v>
                </c:pt>
                <c:pt idx="7">
                  <c:v>Normandie</c:v>
                </c:pt>
                <c:pt idx="8">
                  <c:v>France métropolitaine</c:v>
                </c:pt>
                <c:pt idx="9">
                  <c:v>Hauts-de-France</c:v>
                </c:pt>
                <c:pt idx="10">
                  <c:v>Grand Est</c:v>
                </c:pt>
                <c:pt idx="11">
                  <c:v>Corse</c:v>
                </c:pt>
                <c:pt idx="12">
                  <c:v>Île-de-France</c:v>
                </c:pt>
                <c:pt idx="13">
                  <c:v>Provence-Alpes-Côte d'Azur</c:v>
                </c:pt>
              </c:strCache>
            </c:strRef>
          </c:cat>
          <c:val>
            <c:numRef>
              <c:f>'OQ manutention'!$F$3:$F$16</c:f>
              <c:numCache>
                <c:formatCode>0%</c:formatCode>
                <c:ptCount val="14"/>
                <c:pt idx="0">
                  <c:v>-5.1285789568200658E-3</c:v>
                </c:pt>
                <c:pt idx="1">
                  <c:v>1.7508987874946442E-3</c:v>
                </c:pt>
                <c:pt idx="2">
                  <c:v>-6.5642693362546198E-3</c:v>
                </c:pt>
                <c:pt idx="3">
                  <c:v>-8.3370519415193294E-3</c:v>
                </c:pt>
                <c:pt idx="4">
                  <c:v>-1.2053071941465699E-2</c:v>
                </c:pt>
                <c:pt idx="5">
                  <c:v>-5.9618661809931117E-4</c:v>
                </c:pt>
                <c:pt idx="6">
                  <c:v>-1.782398607803864E-3</c:v>
                </c:pt>
                <c:pt idx="7">
                  <c:v>5.6180860728587047E-3</c:v>
                </c:pt>
                <c:pt idx="8">
                  <c:v>-4.7104464715775941E-19</c:v>
                </c:pt>
                <c:pt idx="9">
                  <c:v>1.1169535857490621E-4</c:v>
                </c:pt>
                <c:pt idx="10">
                  <c:v>-3.0491345486916696E-3</c:v>
                </c:pt>
                <c:pt idx="11">
                  <c:v>-1.3751775080985949E-3</c:v>
                </c:pt>
                <c:pt idx="12">
                  <c:v>1.8944648178728866E-2</c:v>
                </c:pt>
                <c:pt idx="13">
                  <c:v>-1.4471190123478304E-2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3DC-4F8E-8213-94658AFA267F}"/>
            </c:ext>
          </c:extLst>
        </c:ser>
        <c:ser>
          <c:idx val="4"/>
          <c:order val="5"/>
          <c:tx>
            <c:strRef>
              <c:f>'OQ manutention'!$I$2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137ECE40-1928-4D83-99B4-002D70A6DFF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A3DC-4F8E-8213-94658AFA267F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F75D005-12AB-4EDE-AC8C-F1A6B1E88E1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3DC-4F8E-8213-94658AFA267F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4B5B0D1-95DA-41EA-AD15-4F27B5D5CD6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3DC-4F8E-8213-94658AFA267F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28E22EA-B57E-4D94-81C8-FD9D0A24748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3DC-4F8E-8213-94658AFA267F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65745D07-C07E-4C86-8D47-620B0CFE104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3DC-4F8E-8213-94658AFA267F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1920C8E9-118B-4EB9-8CA0-9F59A72C294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3DC-4F8E-8213-94658AFA267F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7697959D-898D-40CD-8E32-6BAFF5B8739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3DC-4F8E-8213-94658AFA267F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6802FC5C-118C-4AA9-981A-991C8729710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3DC-4F8E-8213-94658AFA267F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009BEB5E-CA2E-49AC-A434-84A988601AD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3DC-4F8E-8213-94658AFA267F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EB4F19B0-1F2F-4739-AFB2-6B3B8A9C633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3DC-4F8E-8213-94658AFA267F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49AAA128-19B0-4D78-8CE3-457240EC6B2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3DC-4F8E-8213-94658AFA267F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E7A07E1F-22B2-4A84-BE3E-171FF7312BB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3DC-4F8E-8213-94658AFA267F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9115A68C-6CCE-40F6-8C7A-9AE0D3A3B9E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3DC-4F8E-8213-94658AFA267F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BB7298F6-11BF-448B-955B-D1572DFBBA6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3DC-4F8E-8213-94658AFA2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'OQ manutention'!$A$3:$A$16</c:f>
              <c:strCache>
                <c:ptCount val="14"/>
                <c:pt idx="0">
                  <c:v>Pays de la Loire</c:v>
                </c:pt>
                <c:pt idx="1">
                  <c:v>Occitanie</c:v>
                </c:pt>
                <c:pt idx="2">
                  <c:v>Bretagne</c:v>
                </c:pt>
                <c:pt idx="3">
                  <c:v>Nouvelle Aquitaine</c:v>
                </c:pt>
                <c:pt idx="4">
                  <c:v>Centre-Val de Loire</c:v>
                </c:pt>
                <c:pt idx="5">
                  <c:v>Bourgogne-Franche-Comté</c:v>
                </c:pt>
                <c:pt idx="6">
                  <c:v>Auvergne-Rhône-Alpes</c:v>
                </c:pt>
                <c:pt idx="7">
                  <c:v>Normandie</c:v>
                </c:pt>
                <c:pt idx="8">
                  <c:v>France métropolitaine</c:v>
                </c:pt>
                <c:pt idx="9">
                  <c:v>Hauts-de-France</c:v>
                </c:pt>
                <c:pt idx="10">
                  <c:v>Grand Est</c:v>
                </c:pt>
                <c:pt idx="11">
                  <c:v>Corse</c:v>
                </c:pt>
                <c:pt idx="12">
                  <c:v>Île-de-France</c:v>
                </c:pt>
                <c:pt idx="13">
                  <c:v>Provence-Alpes-Côte d'Azur</c:v>
                </c:pt>
              </c:strCache>
            </c:strRef>
          </c:cat>
          <c:val>
            <c:numRef>
              <c:f>'OQ manutention'!$I$3:$I$16</c:f>
              <c:numCache>
                <c:formatCode>0.0%</c:formatCode>
                <c:ptCount val="14"/>
                <c:pt idx="0">
                  <c:v>7.0000000000000007E-2</c:v>
                </c:pt>
                <c:pt idx="1">
                  <c:v>6.6464481585419066E-2</c:v>
                </c:pt>
                <c:pt idx="2">
                  <c:v>9.2288681848155196E-2</c:v>
                </c:pt>
                <c:pt idx="3">
                  <c:v>0.1102791326507564</c:v>
                </c:pt>
                <c:pt idx="4">
                  <c:v>0.11046227978186673</c:v>
                </c:pt>
                <c:pt idx="5">
                  <c:v>0.11705945417798447</c:v>
                </c:pt>
                <c:pt idx="6">
                  <c:v>0.11540798923340412</c:v>
                </c:pt>
                <c:pt idx="7">
                  <c:v>0.12474718437376008</c:v>
                </c:pt>
                <c:pt idx="8">
                  <c:v>0.1265598290944262</c:v>
                </c:pt>
                <c:pt idx="9">
                  <c:v>0.13977470969756178</c:v>
                </c:pt>
                <c:pt idx="10">
                  <c:v>0.13876264749214373</c:v>
                </c:pt>
                <c:pt idx="11">
                  <c:v>0.13964584064609337</c:v>
                </c:pt>
                <c:pt idx="12">
                  <c:v>0.16861084521970371</c:v>
                </c:pt>
                <c:pt idx="13">
                  <c:v>0.15414375726824792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'OQ manutention'!$N$3:$N$16</c15:f>
                <c15:dlblRangeCache>
                  <c:ptCount val="14"/>
                  <c:pt idx="0">
                    <c:v>13</c:v>
                  </c:pt>
                  <c:pt idx="1">
                    <c:v>13</c:v>
                  </c:pt>
                  <c:pt idx="2">
                    <c:v>9</c:v>
                  </c:pt>
                  <c:pt idx="3">
                    <c:v>14</c:v>
                  </c:pt>
                  <c:pt idx="4">
                    <c:v>8</c:v>
                  </c:pt>
                  <c:pt idx="5">
                    <c:v>8</c:v>
                  </c:pt>
                  <c:pt idx="6">
                    <c:v>21</c:v>
                  </c:pt>
                  <c:pt idx="7">
                    <c:v>10</c:v>
                  </c:pt>
                  <c:pt idx="8">
                    <c:v>157</c:v>
                  </c:pt>
                  <c:pt idx="9">
                    <c:v>17</c:v>
                  </c:pt>
                  <c:pt idx="10">
                    <c:v>14</c:v>
                  </c:pt>
                  <c:pt idx="11">
                    <c:v>0</c:v>
                  </c:pt>
                  <c:pt idx="12">
                    <c:v>21</c:v>
                  </c:pt>
                  <c:pt idx="13">
                    <c:v>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9-A3DC-4F8E-8213-94658AFA2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'OQ manutention'!$G$2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'OQ manutention'!$G$3:$G$16</c:f>
              <c:numCache>
                <c:formatCode>0%</c:formatCode>
                <c:ptCount val="14"/>
                <c:pt idx="0">
                  <c:v>0.39821140857372739</c:v>
                </c:pt>
                <c:pt idx="1">
                  <c:v>0.39808590943587929</c:v>
                </c:pt>
                <c:pt idx="2">
                  <c:v>0.38231035025515819</c:v>
                </c:pt>
                <c:pt idx="3">
                  <c:v>0.3503476581964946</c:v>
                </c:pt>
                <c:pt idx="4">
                  <c:v>0.34403110013733479</c:v>
                </c:pt>
                <c:pt idx="5">
                  <c:v>0.34090046192715096</c:v>
                </c:pt>
                <c:pt idx="6">
                  <c:v>0.34010288575100939</c:v>
                </c:pt>
                <c:pt idx="7">
                  <c:v>0.33339488970216197</c:v>
                </c:pt>
                <c:pt idx="8">
                  <c:v>0.33221214073854688</c:v>
                </c:pt>
                <c:pt idx="9">
                  <c:v>0.31404872369331988</c:v>
                </c:pt>
                <c:pt idx="10">
                  <c:v>0.31356715778076033</c:v>
                </c:pt>
                <c:pt idx="11">
                  <c:v>0.30441699662872623</c:v>
                </c:pt>
                <c:pt idx="12">
                  <c:v>0.28445234196653724</c:v>
                </c:pt>
                <c:pt idx="13">
                  <c:v>0.2625104453103303</c:v>
                </c:pt>
              </c:numCache>
            </c:numRef>
          </c:xVal>
          <c:yVal>
            <c:numRef>
              <c:f>'OQ manutention'!$M$3:$M$16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A3DC-4F8E-8213-94658AFA2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65000000000000013"/>
          <c:min val="-0.25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Infirmiers!$B$2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53-431D-8D45-58F86B78904F}"/>
              </c:ext>
            </c:extLst>
          </c:dPt>
          <c:dPt>
            <c:idx val="5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53-431D-8D45-58F86B78904F}"/>
              </c:ext>
            </c:extLst>
          </c:dPt>
          <c:dPt>
            <c:idx val="6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153-431D-8D45-58F86B78904F}"/>
              </c:ext>
            </c:extLst>
          </c:dPt>
          <c:dPt>
            <c:idx val="7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53-431D-8D45-58F86B78904F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53-431D-8D45-58F86B78904F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153-431D-8D45-58F86B78904F}"/>
              </c:ext>
            </c:extLst>
          </c:dPt>
          <c:dLbls>
            <c:dLbl>
              <c:idx val="0"/>
              <c:layout>
                <c:manualLayout>
                  <c:x val="-1.36735572782084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B3E6-43B2-9308-208A7F0B30B9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153-431D-8D45-58F86B7890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Infirmiers!$A$3:$A$16</c:f>
              <c:strCache>
                <c:ptCount val="14"/>
                <c:pt idx="0">
                  <c:v>Provence-Alpes-Côte d'Azur</c:v>
                </c:pt>
                <c:pt idx="1">
                  <c:v>Corse</c:v>
                </c:pt>
                <c:pt idx="2">
                  <c:v>Occitanie</c:v>
                </c:pt>
                <c:pt idx="3">
                  <c:v>Centre-Val de Loire</c:v>
                </c:pt>
                <c:pt idx="4">
                  <c:v>Auvergne-Rhône-Alpes</c:v>
                </c:pt>
                <c:pt idx="5">
                  <c:v>Bretagne</c:v>
                </c:pt>
                <c:pt idx="6">
                  <c:v>Nouvelle Aquitaine</c:v>
                </c:pt>
                <c:pt idx="7">
                  <c:v>France métropolitaine</c:v>
                </c:pt>
                <c:pt idx="8">
                  <c:v>Île-de-France</c:v>
                </c:pt>
                <c:pt idx="9">
                  <c:v>Bourgogne-Franche-Comté</c:v>
                </c:pt>
                <c:pt idx="10">
                  <c:v>Grand Est</c:v>
                </c:pt>
                <c:pt idx="11">
                  <c:v>Pays de la Loire</c:v>
                </c:pt>
                <c:pt idx="12">
                  <c:v>Hauts-de-France</c:v>
                </c:pt>
                <c:pt idx="13">
                  <c:v>Normandie</c:v>
                </c:pt>
              </c:strCache>
            </c:strRef>
          </c:cat>
          <c:val>
            <c:numRef>
              <c:f>Infirmiers!$B$3:$B$16</c:f>
              <c:numCache>
                <c:formatCode>0%</c:formatCode>
                <c:ptCount val="14"/>
                <c:pt idx="0">
                  <c:v>0.19334388220151477</c:v>
                </c:pt>
                <c:pt idx="1">
                  <c:v>0.29790322782103079</c:v>
                </c:pt>
                <c:pt idx="2">
                  <c:v>0.18491409814766366</c:v>
                </c:pt>
                <c:pt idx="3">
                  <c:v>0.18130904467249481</c:v>
                </c:pt>
                <c:pt idx="4">
                  <c:v>0.20220867033342063</c:v>
                </c:pt>
                <c:pt idx="5">
                  <c:v>0.17728748559747992</c:v>
                </c:pt>
                <c:pt idx="6">
                  <c:v>0.17716294823539552</c:v>
                </c:pt>
                <c:pt idx="7">
                  <c:v>0.17273697372711036</c:v>
                </c:pt>
                <c:pt idx="8">
                  <c:v>0.14514348548272904</c:v>
                </c:pt>
                <c:pt idx="9">
                  <c:v>0.14956744023673227</c:v>
                </c:pt>
                <c:pt idx="10">
                  <c:v>0.16204856076722257</c:v>
                </c:pt>
                <c:pt idx="11">
                  <c:v>0.15821503455077884</c:v>
                </c:pt>
                <c:pt idx="12">
                  <c:v>0.17717699379528981</c:v>
                </c:pt>
                <c:pt idx="13">
                  <c:v>0.13482984317009086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53-431D-8D45-58F86B78904F}"/>
            </c:ext>
          </c:extLst>
        </c:ser>
        <c:ser>
          <c:idx val="3"/>
          <c:order val="1"/>
          <c:tx>
            <c:strRef>
              <c:f>Infirmiers!$C$2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E153-431D-8D45-58F86B78904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E153-431D-8D45-58F86B78904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E153-431D-8D45-58F86B78904F}"/>
              </c:ext>
            </c:extLst>
          </c:dPt>
          <c:dPt>
            <c:idx val="7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E153-431D-8D45-58F86B78904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E153-431D-8D45-58F86B78904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153-431D-8D45-58F86B78904F}"/>
              </c:ext>
            </c:extLst>
          </c:dPt>
          <c:dLbls>
            <c:dLbl>
              <c:idx val="5"/>
              <c:layout>
                <c:manualLayout>
                  <c:x val="2.461240310077519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E153-431D-8D45-58F86B78904F}"/>
                </c:ext>
              </c:extLst>
            </c:dLbl>
            <c:dLbl>
              <c:idx val="6"/>
              <c:layout>
                <c:manualLayout>
                  <c:x val="2.096612115991961E-2"/>
                  <c:y val="1.962952744617601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E153-431D-8D45-58F86B78904F}"/>
                </c:ext>
              </c:extLst>
            </c:dLbl>
            <c:dLbl>
              <c:idx val="7"/>
              <c:layout>
                <c:manualLayout>
                  <c:x val="2.1877691645133507E-2"/>
                  <c:y val="1.96295274461752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E153-431D-8D45-58F86B7890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Infirmiers!$A$3:$A$16</c:f>
              <c:strCache>
                <c:ptCount val="14"/>
                <c:pt idx="0">
                  <c:v>Provence-Alpes-Côte d'Azur</c:v>
                </c:pt>
                <c:pt idx="1">
                  <c:v>Corse</c:v>
                </c:pt>
                <c:pt idx="2">
                  <c:v>Occitanie</c:v>
                </c:pt>
                <c:pt idx="3">
                  <c:v>Centre-Val de Loire</c:v>
                </c:pt>
                <c:pt idx="4">
                  <c:v>Auvergne-Rhône-Alpes</c:v>
                </c:pt>
                <c:pt idx="5">
                  <c:v>Bretagne</c:v>
                </c:pt>
                <c:pt idx="6">
                  <c:v>Nouvelle Aquitaine</c:v>
                </c:pt>
                <c:pt idx="7">
                  <c:v>France métropolitaine</c:v>
                </c:pt>
                <c:pt idx="8">
                  <c:v>Île-de-France</c:v>
                </c:pt>
                <c:pt idx="9">
                  <c:v>Bourgogne-Franche-Comté</c:v>
                </c:pt>
                <c:pt idx="10">
                  <c:v>Grand Est</c:v>
                </c:pt>
                <c:pt idx="11">
                  <c:v>Pays de la Loire</c:v>
                </c:pt>
                <c:pt idx="12">
                  <c:v>Hauts-de-France</c:v>
                </c:pt>
                <c:pt idx="13">
                  <c:v>Normandie</c:v>
                </c:pt>
              </c:strCache>
            </c:strRef>
          </c:cat>
          <c:val>
            <c:numRef>
              <c:f>Infirmiers!$C$3:$C$16</c:f>
              <c:numCache>
                <c:formatCode>0%</c:formatCode>
                <c:ptCount val="14"/>
                <c:pt idx="0">
                  <c:v>0.23961119778559992</c:v>
                </c:pt>
                <c:pt idx="1">
                  <c:v>0.20364602125488876</c:v>
                </c:pt>
                <c:pt idx="2">
                  <c:v>0.23195338764854317</c:v>
                </c:pt>
                <c:pt idx="3">
                  <c:v>0.21897856812540731</c:v>
                </c:pt>
                <c:pt idx="4">
                  <c:v>0.21494674465879293</c:v>
                </c:pt>
                <c:pt idx="5">
                  <c:v>0.21478360577213385</c:v>
                </c:pt>
                <c:pt idx="6">
                  <c:v>0.22347303687525188</c:v>
                </c:pt>
                <c:pt idx="7">
                  <c:v>0.21883670356443347</c:v>
                </c:pt>
                <c:pt idx="8">
                  <c:v>0.22253812577523677</c:v>
                </c:pt>
                <c:pt idx="9">
                  <c:v>0.22140976466226733</c:v>
                </c:pt>
                <c:pt idx="10">
                  <c:v>0.21428767926324371</c:v>
                </c:pt>
                <c:pt idx="11">
                  <c:v>0.21062884833208836</c:v>
                </c:pt>
                <c:pt idx="12">
                  <c:v>0.19600494994433243</c:v>
                </c:pt>
                <c:pt idx="13">
                  <c:v>0.20786955701836179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153-431D-8D45-58F86B78904F}"/>
            </c:ext>
          </c:extLst>
        </c:ser>
        <c:ser>
          <c:idx val="5"/>
          <c:order val="2"/>
          <c:tx>
            <c:strRef>
              <c:f>Infirmiers!$E$2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153-431D-8D45-58F86B78904F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153-431D-8D45-58F86B78904F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153-431D-8D45-58F86B78904F}"/>
              </c:ext>
            </c:extLst>
          </c:dPt>
          <c:dPt>
            <c:idx val="7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153-431D-8D45-58F86B78904F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153-431D-8D45-58F86B78904F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153-431D-8D45-58F86B78904F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81807D66-57BF-4409-8381-705CDC3FEB9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E153-431D-8D45-58F86B78904F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C5D13C0E-BE76-44DA-9875-D0260555F35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E153-431D-8D45-58F86B78904F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5889F6D-EF72-42A3-A827-72C1369A483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E153-431D-8D45-58F86B78904F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8F826CF3-7B21-4084-AE2F-3938C3CF885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E153-431D-8D45-58F86B78904F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0CB3BDD7-3B58-41E4-A102-5AB491EDCD1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E153-431D-8D45-58F86B78904F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DF014195-77C2-43EF-B7EF-723871EE14E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E153-431D-8D45-58F86B78904F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7FB37389-1335-46D9-AE75-DAE477E580B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E153-431D-8D45-58F86B78904F}"/>
                </c:ext>
              </c:extLst>
            </c:dLbl>
            <c:dLbl>
              <c:idx val="7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092636BA-0F3D-4049-B318-B56758DF68C5}" type="CELLRANGE">
                      <a:rPr lang="fr-FR"/>
                      <a:pPr>
                        <a:defRPr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E153-431D-8D45-58F86B78904F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DC6559DA-2526-40FB-A6E3-7B8411C434B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E153-431D-8D45-58F86B78904F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1B9D3F31-A8C8-487B-846D-D4CFCA2EC91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E153-431D-8D45-58F86B78904F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EEB6B823-E56A-45D6-9D93-2159E7F36BE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E153-431D-8D45-58F86B78904F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D96F43F6-2C85-418E-8C85-08603CC7BA9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E153-431D-8D45-58F86B78904F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6B2F6B56-8EC7-416A-8783-360D1F1E26D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E153-431D-8D45-58F86B78904F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5C3C8DFE-185E-4F27-80F6-24C8A63FD62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E153-431D-8D45-58F86B7890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Infirmiers!$A$3:$A$16</c:f>
              <c:strCache>
                <c:ptCount val="14"/>
                <c:pt idx="0">
                  <c:v>Provence-Alpes-Côte d'Azur</c:v>
                </c:pt>
                <c:pt idx="1">
                  <c:v>Corse</c:v>
                </c:pt>
                <c:pt idx="2">
                  <c:v>Occitanie</c:v>
                </c:pt>
                <c:pt idx="3">
                  <c:v>Centre-Val de Loire</c:v>
                </c:pt>
                <c:pt idx="4">
                  <c:v>Auvergne-Rhône-Alpes</c:v>
                </c:pt>
                <c:pt idx="5">
                  <c:v>Bretagne</c:v>
                </c:pt>
                <c:pt idx="6">
                  <c:v>Nouvelle Aquitaine</c:v>
                </c:pt>
                <c:pt idx="7">
                  <c:v>France métropolitaine</c:v>
                </c:pt>
                <c:pt idx="8">
                  <c:v>Île-de-France</c:v>
                </c:pt>
                <c:pt idx="9">
                  <c:v>Bourgogne-Franche-Comté</c:v>
                </c:pt>
                <c:pt idx="10">
                  <c:v>Grand Est</c:v>
                </c:pt>
                <c:pt idx="11">
                  <c:v>Pays de la Loire</c:v>
                </c:pt>
                <c:pt idx="12">
                  <c:v>Hauts-de-France</c:v>
                </c:pt>
                <c:pt idx="13">
                  <c:v>Normandie</c:v>
                </c:pt>
              </c:strCache>
            </c:strRef>
          </c:cat>
          <c:val>
            <c:numRef>
              <c:f>Infirmiers!$E$3:$E$16</c:f>
              <c:numCache>
                <c:formatCode>0%</c:formatCode>
                <c:ptCount val="14"/>
                <c:pt idx="0">
                  <c:v>-0.33021808515704543</c:v>
                </c:pt>
                <c:pt idx="1">
                  <c:v>-0.30261128532521542</c:v>
                </c:pt>
                <c:pt idx="2">
                  <c:v>-0.34344099889221702</c:v>
                </c:pt>
                <c:pt idx="3">
                  <c:v>-0.40324311470398616</c:v>
                </c:pt>
                <c:pt idx="4">
                  <c:v>-0.39174975514992449</c:v>
                </c:pt>
                <c:pt idx="5">
                  <c:v>-0.33871433820425606</c:v>
                </c:pt>
                <c:pt idx="6">
                  <c:v>-0.36274635028976515</c:v>
                </c:pt>
                <c:pt idx="7">
                  <c:v>-0.39880808503442011</c:v>
                </c:pt>
                <c:pt idx="8">
                  <c:v>-0.45806178126993091</c:v>
                </c:pt>
                <c:pt idx="9">
                  <c:v>-0.38337168174398939</c:v>
                </c:pt>
                <c:pt idx="10">
                  <c:v>-0.42295792746090111</c:v>
                </c:pt>
                <c:pt idx="11">
                  <c:v>-0.39951656605273878</c:v>
                </c:pt>
                <c:pt idx="12">
                  <c:v>-0.47933838515595828</c:v>
                </c:pt>
                <c:pt idx="13">
                  <c:v>-0.43173024568700846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Infirmiers!$K$3:$K$16</c15:f>
                <c15:dlblRangeCache>
                  <c:ptCount val="14"/>
                  <c:pt idx="0">
                    <c:v>33%</c:v>
                  </c:pt>
                  <c:pt idx="1">
                    <c:v>30%</c:v>
                  </c:pt>
                  <c:pt idx="2">
                    <c:v>34%</c:v>
                  </c:pt>
                  <c:pt idx="3">
                    <c:v>40%</c:v>
                  </c:pt>
                  <c:pt idx="4">
                    <c:v>39%</c:v>
                  </c:pt>
                  <c:pt idx="5">
                    <c:v>34%</c:v>
                  </c:pt>
                  <c:pt idx="6">
                    <c:v>36%</c:v>
                  </c:pt>
                  <c:pt idx="7">
                    <c:v>40%</c:v>
                  </c:pt>
                  <c:pt idx="8">
                    <c:v>46%</c:v>
                  </c:pt>
                  <c:pt idx="9">
                    <c:v>38%</c:v>
                  </c:pt>
                  <c:pt idx="10">
                    <c:v>42%</c:v>
                  </c:pt>
                  <c:pt idx="11">
                    <c:v>40%</c:v>
                  </c:pt>
                  <c:pt idx="12">
                    <c:v>48%</c:v>
                  </c:pt>
                  <c:pt idx="13">
                    <c:v>43%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E-E153-431D-8D45-58F86B78904F}"/>
            </c:ext>
          </c:extLst>
        </c:ser>
        <c:ser>
          <c:idx val="1"/>
          <c:order val="3"/>
          <c:tx>
            <c:strRef>
              <c:f>Infirmiers!$F$2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153-431D-8D45-58F86B7890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Infirmiers!$A$3:$A$16</c:f>
              <c:strCache>
                <c:ptCount val="14"/>
                <c:pt idx="0">
                  <c:v>Provence-Alpes-Côte d'Azur</c:v>
                </c:pt>
                <c:pt idx="1">
                  <c:v>Corse</c:v>
                </c:pt>
                <c:pt idx="2">
                  <c:v>Occitanie</c:v>
                </c:pt>
                <c:pt idx="3">
                  <c:v>Centre-Val de Loire</c:v>
                </c:pt>
                <c:pt idx="4">
                  <c:v>Auvergne-Rhône-Alpes</c:v>
                </c:pt>
                <c:pt idx="5">
                  <c:v>Bretagne</c:v>
                </c:pt>
                <c:pt idx="6">
                  <c:v>Nouvelle Aquitaine</c:v>
                </c:pt>
                <c:pt idx="7">
                  <c:v>France métropolitaine</c:v>
                </c:pt>
                <c:pt idx="8">
                  <c:v>Île-de-France</c:v>
                </c:pt>
                <c:pt idx="9">
                  <c:v>Bourgogne-Franche-Comté</c:v>
                </c:pt>
                <c:pt idx="10">
                  <c:v>Grand Est</c:v>
                </c:pt>
                <c:pt idx="11">
                  <c:v>Pays de la Loire</c:v>
                </c:pt>
                <c:pt idx="12">
                  <c:v>Hauts-de-France</c:v>
                </c:pt>
                <c:pt idx="13">
                  <c:v>Normandie</c:v>
                </c:pt>
              </c:strCache>
            </c:strRef>
          </c:cat>
          <c:val>
            <c:numRef>
              <c:f>Infirmiers!$F$3:$F$16</c:f>
              <c:numCache>
                <c:formatCode>0%</c:formatCode>
                <c:ptCount val="14"/>
                <c:pt idx="0">
                  <c:v>1.0597676901292638E-2</c:v>
                </c:pt>
                <c:pt idx="1">
                  <c:v>-9.5695588890844258E-2</c:v>
                </c:pt>
                <c:pt idx="2">
                  <c:v>-4.4121871776072186E-2</c:v>
                </c:pt>
                <c:pt idx="3">
                  <c:v>3.0080153150794812E-2</c:v>
                </c:pt>
                <c:pt idx="4">
                  <c:v>-1.9121321746026522E-2</c:v>
                </c:pt>
                <c:pt idx="5">
                  <c:v>-5.1833669090217978E-2</c:v>
                </c:pt>
                <c:pt idx="6">
                  <c:v>-4.3325037161178873E-2</c:v>
                </c:pt>
                <c:pt idx="7">
                  <c:v>-5.4383744540574261E-18</c:v>
                </c:pt>
                <c:pt idx="8">
                  <c:v>7.9720349421027431E-2</c:v>
                </c:pt>
                <c:pt idx="9">
                  <c:v>-6.2353290903708553E-3</c:v>
                </c:pt>
                <c:pt idx="10">
                  <c:v>1.5205174758472884E-2</c:v>
                </c:pt>
                <c:pt idx="11">
                  <c:v>-4.2066835990170096E-2</c:v>
                </c:pt>
                <c:pt idx="12">
                  <c:v>1.7715740013328547E-2</c:v>
                </c:pt>
                <c:pt idx="13">
                  <c:v>-8.5842172365888664E-3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E153-431D-8D45-58F86B78904F}"/>
            </c:ext>
          </c:extLst>
        </c:ser>
        <c:ser>
          <c:idx val="4"/>
          <c:order val="5"/>
          <c:tx>
            <c:strRef>
              <c:f>Infirmiers!$I$2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ACC4396C-628D-4258-95C2-A7D99712670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E153-431D-8D45-58F86B78904F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5C16A1B2-1BF4-40D0-B07C-8FBFCE6D7D6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E153-431D-8D45-58F86B78904F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1F531ABC-F58D-44C4-BA88-3B2820BE91F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E153-431D-8D45-58F86B78904F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FFA6FB5E-05F8-4718-8DAB-F3F01F04736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E153-431D-8D45-58F86B78904F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02711E4-67DF-4837-9C1F-A2CCACEBBDF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E153-431D-8D45-58F86B78904F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D25C9F40-BC63-4C9A-AED0-23E104F6413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E153-431D-8D45-58F86B78904F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AD6E3BF0-47B2-412F-9A0B-3C0B40F5015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E153-431D-8D45-58F86B78904F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23FF32D2-3C4F-4ED6-ABD3-B7AAA50D6FE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E153-431D-8D45-58F86B78904F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CFDF6E1F-619D-42CA-B11B-29F118DAC3F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E153-431D-8D45-58F86B78904F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CCC55B36-CEDE-4571-8387-8F52A6D03B6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E153-431D-8D45-58F86B78904F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3771795D-6145-44E3-ABEA-8C5739D739A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E153-431D-8D45-58F86B78904F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B06E129C-2DB0-4879-A22A-64D34D25452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E153-431D-8D45-58F86B78904F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4DA5595F-A1B8-47BA-A13A-22FE2AC0E34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E153-431D-8D45-58F86B78904F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57AA7632-F212-4174-8332-68DB6C8D1FA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E153-431D-8D45-58F86B7890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Infirmiers!$A$3:$A$16</c:f>
              <c:strCache>
                <c:ptCount val="14"/>
                <c:pt idx="0">
                  <c:v>Provence-Alpes-Côte d'Azur</c:v>
                </c:pt>
                <c:pt idx="1">
                  <c:v>Corse</c:v>
                </c:pt>
                <c:pt idx="2">
                  <c:v>Occitanie</c:v>
                </c:pt>
                <c:pt idx="3">
                  <c:v>Centre-Val de Loire</c:v>
                </c:pt>
                <c:pt idx="4">
                  <c:v>Auvergne-Rhône-Alpes</c:v>
                </c:pt>
                <c:pt idx="5">
                  <c:v>Bretagne</c:v>
                </c:pt>
                <c:pt idx="6">
                  <c:v>Nouvelle Aquitaine</c:v>
                </c:pt>
                <c:pt idx="7">
                  <c:v>France métropolitaine</c:v>
                </c:pt>
                <c:pt idx="8">
                  <c:v>Île-de-France</c:v>
                </c:pt>
                <c:pt idx="9">
                  <c:v>Bourgogne-Franche-Comté</c:v>
                </c:pt>
                <c:pt idx="10">
                  <c:v>Grand Est</c:v>
                </c:pt>
                <c:pt idx="11">
                  <c:v>Pays de la Loire</c:v>
                </c:pt>
                <c:pt idx="12">
                  <c:v>Hauts-de-France</c:v>
                </c:pt>
                <c:pt idx="13">
                  <c:v>Normandie</c:v>
                </c:pt>
              </c:strCache>
            </c:strRef>
          </c:cat>
          <c:val>
            <c:numRef>
              <c:f>Infirmiers!$I$3:$I$16</c:f>
              <c:numCache>
                <c:formatCode>0.0%</c:formatCode>
                <c:ptCount val="14"/>
                <c:pt idx="0">
                  <c:v>0.1</c:v>
                </c:pt>
                <c:pt idx="1">
                  <c:v>4.2003507812487767E-2</c:v>
                </c:pt>
                <c:pt idx="2">
                  <c:v>0.12668527109220046</c:v>
                </c:pt>
                <c:pt idx="3">
                  <c:v>0.11318499093971038</c:v>
                </c:pt>
                <c:pt idx="4">
                  <c:v>0.12639734189619378</c:v>
                </c:pt>
                <c:pt idx="5">
                  <c:v>0.15148166551879355</c:v>
                </c:pt>
                <c:pt idx="6">
                  <c:v>0.14291677177775991</c:v>
                </c:pt>
                <c:pt idx="7">
                  <c:v>0.15197907959686346</c:v>
                </c:pt>
                <c:pt idx="8">
                  <c:v>9.6150796209414052E-2</c:v>
                </c:pt>
                <c:pt idx="9">
                  <c:v>0.17257555198940769</c:v>
                </c:pt>
                <c:pt idx="10">
                  <c:v>0.15201134209946815</c:v>
                </c:pt>
                <c:pt idx="11">
                  <c:v>0.17470887400554011</c:v>
                </c:pt>
                <c:pt idx="12">
                  <c:v>0.15265507313545651</c:v>
                </c:pt>
                <c:pt idx="13">
                  <c:v>0.20085335669995469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Infirmiers!$N$3:$N$16</c15:f>
                <c15:dlblRangeCache>
                  <c:ptCount val="14"/>
                  <c:pt idx="0">
                    <c:v>6</c:v>
                  </c:pt>
                  <c:pt idx="1">
                    <c:v>0</c:v>
                  </c:pt>
                  <c:pt idx="2">
                    <c:v>2</c:v>
                  </c:pt>
                  <c:pt idx="3">
                    <c:v>1</c:v>
                  </c:pt>
                  <c:pt idx="4">
                    <c:v>1</c:v>
                  </c:pt>
                  <c:pt idx="5">
                    <c:v>0</c:v>
                  </c:pt>
                  <c:pt idx="6">
                    <c:v>0</c:v>
                  </c:pt>
                  <c:pt idx="7">
                    <c:v>-5</c:v>
                  </c:pt>
                  <c:pt idx="8">
                    <c:v>-1</c:v>
                  </c:pt>
                  <c:pt idx="9">
                    <c:v>-1</c:v>
                  </c:pt>
                  <c:pt idx="10">
                    <c:v>-2</c:v>
                  </c:pt>
                  <c:pt idx="11">
                    <c:v>-2</c:v>
                  </c:pt>
                  <c:pt idx="12">
                    <c:v>-5</c:v>
                  </c:pt>
                  <c:pt idx="13">
                    <c:v>-3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E-E153-431D-8D45-58F86B789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Infirmiers!$G$2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Infirmiers!$G$3:$G$16</c:f>
              <c:numCache>
                <c:formatCode>0%</c:formatCode>
                <c:ptCount val="14"/>
                <c:pt idx="0">
                  <c:v>0.1133346717313619</c:v>
                </c:pt>
                <c:pt idx="1">
                  <c:v>0.1032423748598599</c:v>
                </c:pt>
                <c:pt idx="2">
                  <c:v>2.9304615127917599E-2</c:v>
                </c:pt>
                <c:pt idx="3">
                  <c:v>2.71246512447108E-2</c:v>
                </c:pt>
                <c:pt idx="4">
                  <c:v>6.2843380962625192E-3</c:v>
                </c:pt>
                <c:pt idx="5">
                  <c:v>1.5230840751397287E-3</c:v>
                </c:pt>
                <c:pt idx="6">
                  <c:v>-5.4354023402966162E-3</c:v>
                </c:pt>
                <c:pt idx="7">
                  <c:v>-7.2344077428763195E-3</c:v>
                </c:pt>
                <c:pt idx="8">
                  <c:v>-1.0659820590937646E-2</c:v>
                </c:pt>
                <c:pt idx="9">
                  <c:v>-1.8629805935360642E-2</c:v>
                </c:pt>
                <c:pt idx="10">
                  <c:v>-3.1416512671961938E-2</c:v>
                </c:pt>
                <c:pt idx="11">
                  <c:v>-7.2739519160041691E-2</c:v>
                </c:pt>
                <c:pt idx="12">
                  <c:v>-8.8440701403007527E-2</c:v>
                </c:pt>
                <c:pt idx="13">
                  <c:v>-9.7615062735144642E-2</c:v>
                </c:pt>
              </c:numCache>
            </c:numRef>
          </c:xVal>
          <c:yVal>
            <c:numRef>
              <c:f>Infirmiers!$M$3:$M$16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F-E153-431D-8D45-58F86B789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65000000000000013"/>
          <c:min val="-0.5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  <c:majorUnit val="0.1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427777777777778"/>
          <c:y val="0.12494277777777781"/>
          <c:w val="0.6109880038128811"/>
          <c:h val="0.7025972028696205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'Ingé en linformatique'!$B$2</c:f>
              <c:strCache>
                <c:ptCount val="1"/>
                <c:pt idx="0">
                  <c:v>Créations /destructions nettes d'emplois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63-487E-934A-6476B9F77794}"/>
              </c:ext>
            </c:extLst>
          </c:dPt>
          <c:dPt>
            <c:idx val="9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563-487E-934A-6476B9F77794}"/>
              </c:ext>
            </c:extLst>
          </c:dPt>
          <c:dLbls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563-487E-934A-6476B9F77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'Ingé en linformatique'!$A$3:$A$15</c:f>
              <c:strCache>
                <c:ptCount val="13"/>
                <c:pt idx="0">
                  <c:v>Pays de la Loire</c:v>
                </c:pt>
                <c:pt idx="1">
                  <c:v>Nouvelle-Aquitaine</c:v>
                </c:pt>
                <c:pt idx="2">
                  <c:v>Occitanie</c:v>
                </c:pt>
                <c:pt idx="3">
                  <c:v>Bretagne</c:v>
                </c:pt>
                <c:pt idx="4">
                  <c:v>Auvergne-Rhône-Alpes</c:v>
                </c:pt>
                <c:pt idx="5">
                  <c:v>Grand Est</c:v>
                </c:pt>
                <c:pt idx="6">
                  <c:v>Hauts-de-France</c:v>
                </c:pt>
                <c:pt idx="7">
                  <c:v>Normandie</c:v>
                </c:pt>
                <c:pt idx="8">
                  <c:v>Provence-Alpes-Côte d'Azur</c:v>
                </c:pt>
                <c:pt idx="9">
                  <c:v>France métropolitaine</c:v>
                </c:pt>
                <c:pt idx="10">
                  <c:v>Bourgogne-Franche-Comté</c:v>
                </c:pt>
                <c:pt idx="11">
                  <c:v>Centre-Val de Loire</c:v>
                </c:pt>
                <c:pt idx="12">
                  <c:v>Île-de-France</c:v>
                </c:pt>
              </c:strCache>
            </c:strRef>
          </c:cat>
          <c:val>
            <c:numRef>
              <c:f>'Ingé en linformatique'!$B$3:$B$15</c:f>
              <c:numCache>
                <c:formatCode>0%</c:formatCode>
                <c:ptCount val="13"/>
                <c:pt idx="0">
                  <c:v>0.50641731439856386</c:v>
                </c:pt>
                <c:pt idx="1">
                  <c:v>0.44472283713960065</c:v>
                </c:pt>
                <c:pt idx="2">
                  <c:v>0.4127542522383949</c:v>
                </c:pt>
                <c:pt idx="3">
                  <c:v>0.3373200537972198</c:v>
                </c:pt>
                <c:pt idx="4">
                  <c:v>0.29993896897360434</c:v>
                </c:pt>
                <c:pt idx="5">
                  <c:v>0.20986613899834436</c:v>
                </c:pt>
                <c:pt idx="6">
                  <c:v>0.3370816723908045</c:v>
                </c:pt>
                <c:pt idx="7">
                  <c:v>0.19688979303237811</c:v>
                </c:pt>
                <c:pt idx="8">
                  <c:v>0.27199894302876304</c:v>
                </c:pt>
                <c:pt idx="9">
                  <c:v>0.24734943551861763</c:v>
                </c:pt>
                <c:pt idx="10">
                  <c:v>8.9529930428328131E-2</c:v>
                </c:pt>
                <c:pt idx="11">
                  <c:v>0.11212822659138963</c:v>
                </c:pt>
                <c:pt idx="12">
                  <c:v>0.16049888970392695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91-465C-A05F-A5C5181847CE}"/>
            </c:ext>
          </c:extLst>
        </c:ser>
        <c:ser>
          <c:idx val="3"/>
          <c:order val="1"/>
          <c:tx>
            <c:strRef>
              <c:f>'Ingé en linformatique'!$C$2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563-487E-934A-6476B9F77794}"/>
              </c:ext>
            </c:extLst>
          </c:dPt>
          <c:dPt>
            <c:idx val="9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63-487E-934A-6476B9F77794}"/>
              </c:ext>
            </c:extLst>
          </c:dPt>
          <c:dLbls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563-487E-934A-6476B9F77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'Ingé en linformatique'!$A$3:$A$15</c:f>
              <c:strCache>
                <c:ptCount val="13"/>
                <c:pt idx="0">
                  <c:v>Pays de la Loire</c:v>
                </c:pt>
                <c:pt idx="1">
                  <c:v>Nouvelle-Aquitaine</c:v>
                </c:pt>
                <c:pt idx="2">
                  <c:v>Occitanie</c:v>
                </c:pt>
                <c:pt idx="3">
                  <c:v>Bretagne</c:v>
                </c:pt>
                <c:pt idx="4">
                  <c:v>Auvergne-Rhône-Alpes</c:v>
                </c:pt>
                <c:pt idx="5">
                  <c:v>Grand Est</c:v>
                </c:pt>
                <c:pt idx="6">
                  <c:v>Hauts-de-France</c:v>
                </c:pt>
                <c:pt idx="7">
                  <c:v>Normandie</c:v>
                </c:pt>
                <c:pt idx="8">
                  <c:v>Provence-Alpes-Côte d'Azur</c:v>
                </c:pt>
                <c:pt idx="9">
                  <c:v>France métropolitaine</c:v>
                </c:pt>
                <c:pt idx="10">
                  <c:v>Bourgogne-Franche-Comté</c:v>
                </c:pt>
                <c:pt idx="11">
                  <c:v>Centre-Val de Loire</c:v>
                </c:pt>
                <c:pt idx="12">
                  <c:v>Île-de-France</c:v>
                </c:pt>
              </c:strCache>
            </c:strRef>
          </c:cat>
          <c:val>
            <c:numRef>
              <c:f>'Ingé en linformatique'!$C$3:$C$15</c:f>
              <c:numCache>
                <c:formatCode>0%</c:formatCode>
                <c:ptCount val="13"/>
                <c:pt idx="0">
                  <c:v>0.13851080956724274</c:v>
                </c:pt>
                <c:pt idx="1">
                  <c:v>0.16720667684035539</c:v>
                </c:pt>
                <c:pt idx="2">
                  <c:v>0.15075392735492191</c:v>
                </c:pt>
                <c:pt idx="3">
                  <c:v>0.16739293146365433</c:v>
                </c:pt>
                <c:pt idx="4">
                  <c:v>0.16786785107557625</c:v>
                </c:pt>
                <c:pt idx="5">
                  <c:v>0.19319198725282663</c:v>
                </c:pt>
                <c:pt idx="6">
                  <c:v>0.13780685192822822</c:v>
                </c:pt>
                <c:pt idx="7">
                  <c:v>0.21071876903018616</c:v>
                </c:pt>
                <c:pt idx="8">
                  <c:v>0.1645601474804812</c:v>
                </c:pt>
                <c:pt idx="9">
                  <c:v>0.16210442154619345</c:v>
                </c:pt>
                <c:pt idx="10">
                  <c:v>0.19474825674431637</c:v>
                </c:pt>
                <c:pt idx="11">
                  <c:v>0.21211120783789966</c:v>
                </c:pt>
                <c:pt idx="12">
                  <c:v>0.16044287484968237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91-465C-A05F-A5C5181847CE}"/>
            </c:ext>
          </c:extLst>
        </c:ser>
        <c:ser>
          <c:idx val="5"/>
          <c:order val="2"/>
          <c:tx>
            <c:strRef>
              <c:f>'Ingé en linformatique'!$E$2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591-465C-A05F-A5C5181847CE}"/>
              </c:ext>
            </c:extLst>
          </c:dPt>
          <c:dPt>
            <c:idx val="9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591-465C-A05F-A5C5181847CE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2871D8E3-3473-4D6A-B1CD-3AF48CFBF44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591-465C-A05F-A5C5181847C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88F7753E-612C-4B1C-8BC9-96C56DB537B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2591-465C-A05F-A5C5181847CE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9DC64582-7F93-4506-9AED-23EAC7950FE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591-465C-A05F-A5C5181847CE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3AFA0D1E-ED0F-4162-BF83-8F373F648E5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591-465C-A05F-A5C5181847CE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FC34D391-07FC-4387-977C-FFB774BF7E2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591-465C-A05F-A5C5181847CE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16E872D6-A493-4416-B7B3-3D9C571359E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2591-465C-A05F-A5C5181847CE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91BE2D4F-D429-4841-8F20-3CC61183833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591-465C-A05F-A5C5181847CE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DA421C59-07E9-414F-BD00-184CE961711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591-465C-A05F-A5C5181847CE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596B9B68-4B0E-4FB4-ACDE-6FC278F8CC4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591-465C-A05F-A5C5181847CE}"/>
                </c:ext>
              </c:extLst>
            </c:dLbl>
            <c:dLbl>
              <c:idx val="9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ADBCA21D-1291-4915-884F-177A906E9714}" type="CELLRANGE">
                      <a:rPr lang="fr-FR"/>
                      <a:pPr>
                        <a:defRPr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591-465C-A05F-A5C5181847CE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A0C1678C-2566-4A70-971F-2C8DB6165F6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2591-465C-A05F-A5C5181847CE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487C1A4C-FDA4-4693-8B34-15C5A1EE224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2591-465C-A05F-A5C5181847CE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0D4CB9D1-F6C7-451F-88F8-4401BDD698A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2591-465C-A05F-A5C5181847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'Ingé en linformatique'!$A$3:$A$15</c:f>
              <c:strCache>
                <c:ptCount val="13"/>
                <c:pt idx="0">
                  <c:v>Pays de la Loire</c:v>
                </c:pt>
                <c:pt idx="1">
                  <c:v>Nouvelle-Aquitaine</c:v>
                </c:pt>
                <c:pt idx="2">
                  <c:v>Occitanie</c:v>
                </c:pt>
                <c:pt idx="3">
                  <c:v>Bretagne</c:v>
                </c:pt>
                <c:pt idx="4">
                  <c:v>Auvergne-Rhône-Alpes</c:v>
                </c:pt>
                <c:pt idx="5">
                  <c:v>Grand Est</c:v>
                </c:pt>
                <c:pt idx="6">
                  <c:v>Hauts-de-France</c:v>
                </c:pt>
                <c:pt idx="7">
                  <c:v>Normandie</c:v>
                </c:pt>
                <c:pt idx="8">
                  <c:v>Provence-Alpes-Côte d'Azur</c:v>
                </c:pt>
                <c:pt idx="9">
                  <c:v>France métropolitaine</c:v>
                </c:pt>
                <c:pt idx="10">
                  <c:v>Bourgogne-Franche-Comté</c:v>
                </c:pt>
                <c:pt idx="11">
                  <c:v>Centre-Val de Loire</c:v>
                </c:pt>
                <c:pt idx="12">
                  <c:v>Île-de-France</c:v>
                </c:pt>
              </c:strCache>
            </c:strRef>
          </c:cat>
          <c:val>
            <c:numRef>
              <c:f>'Ingé en linformatique'!$E$3:$E$15</c:f>
              <c:numCache>
                <c:formatCode>0%</c:formatCode>
                <c:ptCount val="13"/>
                <c:pt idx="0">
                  <c:v>-0.26155528357400004</c:v>
                </c:pt>
                <c:pt idx="1">
                  <c:v>-0.25720652111710812</c:v>
                </c:pt>
                <c:pt idx="2">
                  <c:v>-0.31736617077821255</c:v>
                </c:pt>
                <c:pt idx="3">
                  <c:v>-0.26876816291933125</c:v>
                </c:pt>
                <c:pt idx="4">
                  <c:v>-0.29997206179741365</c:v>
                </c:pt>
                <c:pt idx="5">
                  <c:v>-0.28460512832094703</c:v>
                </c:pt>
                <c:pt idx="6">
                  <c:v>-0.35622820551944817</c:v>
                </c:pt>
                <c:pt idx="7">
                  <c:v>-0.2644102570089642</c:v>
                </c:pt>
                <c:pt idx="8">
                  <c:v>-0.30522102375263704</c:v>
                </c:pt>
                <c:pt idx="9">
                  <c:v>-0.33459255265309745</c:v>
                </c:pt>
                <c:pt idx="10">
                  <c:v>-0.28010645868591699</c:v>
                </c:pt>
                <c:pt idx="11">
                  <c:v>-0.27411918226233312</c:v>
                </c:pt>
                <c:pt idx="12">
                  <c:v>-0.37324545326942793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'Ingé en linformatique'!$K$3:$K$16</c15:f>
                <c15:dlblRangeCache>
                  <c:ptCount val="14"/>
                  <c:pt idx="0">
                    <c:v>26%</c:v>
                  </c:pt>
                  <c:pt idx="1">
                    <c:v>26%</c:v>
                  </c:pt>
                  <c:pt idx="2">
                    <c:v>32%</c:v>
                  </c:pt>
                  <c:pt idx="3">
                    <c:v>27%</c:v>
                  </c:pt>
                  <c:pt idx="4">
                    <c:v>30%</c:v>
                  </c:pt>
                  <c:pt idx="5">
                    <c:v>28%</c:v>
                  </c:pt>
                  <c:pt idx="6">
                    <c:v>36%</c:v>
                  </c:pt>
                  <c:pt idx="7">
                    <c:v>26%</c:v>
                  </c:pt>
                  <c:pt idx="8">
                    <c:v>31%</c:v>
                  </c:pt>
                  <c:pt idx="9">
                    <c:v>33%</c:v>
                  </c:pt>
                  <c:pt idx="10">
                    <c:v>28%</c:v>
                  </c:pt>
                  <c:pt idx="11">
                    <c:v>27%</c:v>
                  </c:pt>
                  <c:pt idx="12">
                    <c:v>37%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2591-465C-A05F-A5C5181847CE}"/>
            </c:ext>
          </c:extLst>
        </c:ser>
        <c:ser>
          <c:idx val="1"/>
          <c:order val="3"/>
          <c:tx>
            <c:strRef>
              <c:f>'Ingé en linformatique'!$F$2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63-487E-934A-6476B9F7779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63-487E-934A-6476B9F77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'Ingé en linformatique'!$A$3:$A$15</c:f>
              <c:strCache>
                <c:ptCount val="13"/>
                <c:pt idx="0">
                  <c:v>Pays de la Loire</c:v>
                </c:pt>
                <c:pt idx="1">
                  <c:v>Nouvelle-Aquitaine</c:v>
                </c:pt>
                <c:pt idx="2">
                  <c:v>Occitanie</c:v>
                </c:pt>
                <c:pt idx="3">
                  <c:v>Bretagne</c:v>
                </c:pt>
                <c:pt idx="4">
                  <c:v>Auvergne-Rhône-Alpes</c:v>
                </c:pt>
                <c:pt idx="5">
                  <c:v>Grand Est</c:v>
                </c:pt>
                <c:pt idx="6">
                  <c:v>Hauts-de-France</c:v>
                </c:pt>
                <c:pt idx="7">
                  <c:v>Normandie</c:v>
                </c:pt>
                <c:pt idx="8">
                  <c:v>Provence-Alpes-Côte d'Azur</c:v>
                </c:pt>
                <c:pt idx="9">
                  <c:v>France métropolitaine</c:v>
                </c:pt>
                <c:pt idx="10">
                  <c:v>Bourgogne-Franche-Comté</c:v>
                </c:pt>
                <c:pt idx="11">
                  <c:v>Centre-Val de Loire</c:v>
                </c:pt>
                <c:pt idx="12">
                  <c:v>Île-de-France</c:v>
                </c:pt>
              </c:strCache>
            </c:strRef>
          </c:cat>
          <c:val>
            <c:numRef>
              <c:f>'Ingé en linformatique'!$F$3:$F$15</c:f>
              <c:numCache>
                <c:formatCode>0%</c:formatCode>
                <c:ptCount val="13"/>
                <c:pt idx="0">
                  <c:v>-4.6591760517684627E-2</c:v>
                </c:pt>
                <c:pt idx="1">
                  <c:v>-9.5306874995782567E-2</c:v>
                </c:pt>
                <c:pt idx="2">
                  <c:v>-4.9343830239048994E-2</c:v>
                </c:pt>
                <c:pt idx="3">
                  <c:v>-6.8151007974231209E-2</c:v>
                </c:pt>
                <c:pt idx="4">
                  <c:v>-2.7583779549308882E-2</c:v>
                </c:pt>
                <c:pt idx="5">
                  <c:v>5.7258372824026318E-3</c:v>
                </c:pt>
                <c:pt idx="6">
                  <c:v>-3.3247939567686668E-3</c:v>
                </c:pt>
                <c:pt idx="7">
                  <c:v>-3.5134917537972189E-2</c:v>
                </c:pt>
                <c:pt idx="8">
                  <c:v>-4.5292545743155763E-2</c:v>
                </c:pt>
                <c:pt idx="9">
                  <c:v>3.8187865807541483E-18</c:v>
                </c:pt>
                <c:pt idx="10">
                  <c:v>3.3290016664286513E-2</c:v>
                </c:pt>
                <c:pt idx="11">
                  <c:v>-1.973222273435556E-2</c:v>
                </c:pt>
                <c:pt idx="12">
                  <c:v>3.7895673831022728E-2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2591-465C-A05F-A5C5181847CE}"/>
            </c:ext>
          </c:extLst>
        </c:ser>
        <c:ser>
          <c:idx val="4"/>
          <c:order val="5"/>
          <c:tx>
            <c:strRef>
              <c:f>'Ingé en linformatique'!$I$2</c:f>
              <c:strCache>
                <c:ptCount val="1"/>
                <c:pt idx="0">
                  <c:v>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0113719D-0116-417B-801D-487F862E3F5B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2591-465C-A05F-A5C5181847C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171D0562-87D4-43AA-845B-CCA2ACD3F9C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2591-465C-A05F-A5C5181847CE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81C83CEB-8E1F-4431-8408-417254DCB21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2591-465C-A05F-A5C5181847CE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4679EAA1-EF73-4D22-A8AF-8927D571A93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2591-465C-A05F-A5C5181847CE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57DAB485-96D4-4B21-A352-00B6E71BC48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2591-465C-A05F-A5C5181847CE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72447521-BDCA-4B29-84C7-F38D67FE01A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2591-465C-A05F-A5C5181847CE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BF25EED9-57D2-41BD-8C6F-1D56BD3B169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2591-465C-A05F-A5C5181847CE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B46FC53D-1933-4922-9822-C222B3CC003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2591-465C-A05F-A5C5181847CE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36734F73-6ED4-45AE-A3A2-5A34D348678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2591-465C-A05F-A5C5181847CE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2833CA74-0AF9-4D5D-A4A4-5D6907F31B1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2591-465C-A05F-A5C5181847CE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FD0F0802-5BEF-44B3-BA32-3E19CAC478B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2591-465C-A05F-A5C5181847CE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31C5D4A1-CA6B-458A-BB76-E76A50F6247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2591-465C-A05F-A5C5181847CE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EE6DA020-35A8-4405-9E5D-E75AB909D13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2591-465C-A05F-A5C5181847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'Ingé en linformatique'!$A$3:$A$15</c:f>
              <c:strCache>
                <c:ptCount val="13"/>
                <c:pt idx="0">
                  <c:v>Pays de la Loire</c:v>
                </c:pt>
                <c:pt idx="1">
                  <c:v>Nouvelle-Aquitaine</c:v>
                </c:pt>
                <c:pt idx="2">
                  <c:v>Occitanie</c:v>
                </c:pt>
                <c:pt idx="3">
                  <c:v>Bretagne</c:v>
                </c:pt>
                <c:pt idx="4">
                  <c:v>Auvergne-Rhône-Alpes</c:v>
                </c:pt>
                <c:pt idx="5">
                  <c:v>Grand Est</c:v>
                </c:pt>
                <c:pt idx="6">
                  <c:v>Hauts-de-France</c:v>
                </c:pt>
                <c:pt idx="7">
                  <c:v>Normandie</c:v>
                </c:pt>
                <c:pt idx="8">
                  <c:v>Provence-Alpes-Côte d'Azur</c:v>
                </c:pt>
                <c:pt idx="9">
                  <c:v>France métropolitaine</c:v>
                </c:pt>
                <c:pt idx="10">
                  <c:v>Bourgogne-Franche-Comté</c:v>
                </c:pt>
                <c:pt idx="11">
                  <c:v>Centre-Val de Loire</c:v>
                </c:pt>
                <c:pt idx="12">
                  <c:v>Île-de-France</c:v>
                </c:pt>
              </c:strCache>
            </c:strRef>
          </c:cat>
          <c:val>
            <c:numRef>
              <c:f>'Ingé en linformatique'!$I$3:$I$15</c:f>
              <c:numCache>
                <c:formatCode>0.0%</c:formatCode>
                <c:ptCount val="13"/>
                <c:pt idx="0">
                  <c:v>0.05</c:v>
                </c:pt>
                <c:pt idx="1">
                  <c:v>8.2998609985850513E-2</c:v>
                </c:pt>
                <c:pt idx="2">
                  <c:v>0.13141994437248983</c:v>
                </c:pt>
                <c:pt idx="3">
                  <c:v>0.19021513870493245</c:v>
                </c:pt>
                <c:pt idx="4">
                  <c:v>0.22712130391662599</c:v>
                </c:pt>
                <c:pt idx="5">
                  <c:v>0.28614416043223301</c:v>
                </c:pt>
                <c:pt idx="6">
                  <c:v>0.22003959964677389</c:v>
                </c:pt>
                <c:pt idx="7">
                  <c:v>0.28731956190324237</c:v>
                </c:pt>
                <c:pt idx="8">
                  <c:v>0.25836903345656237</c:v>
                </c:pt>
                <c:pt idx="9">
                  <c:v>0.28547426690099553</c:v>
                </c:pt>
                <c:pt idx="10">
                  <c:v>0.37735992012887559</c:v>
                </c:pt>
                <c:pt idx="11">
                  <c:v>0.37068868953651735</c:v>
                </c:pt>
                <c:pt idx="12">
                  <c:v>0.33609068558117455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'Ingé en linformatique'!$N$3:$N$15</c15:f>
                <c15:dlblRangeCache>
                  <c:ptCount val="13"/>
                  <c:pt idx="0">
                    <c:v>8</c:v>
                  </c:pt>
                  <c:pt idx="1">
                    <c:v>5</c:v>
                  </c:pt>
                  <c:pt idx="2">
                    <c:v>7</c:v>
                  </c:pt>
                  <c:pt idx="3">
                    <c:v>3</c:v>
                  </c:pt>
                  <c:pt idx="4">
                    <c:v>7</c:v>
                  </c:pt>
                  <c:pt idx="5">
                    <c:v>2</c:v>
                  </c:pt>
                  <c:pt idx="6">
                    <c:v>2</c:v>
                  </c:pt>
                  <c:pt idx="7">
                    <c:v>1</c:v>
                  </c:pt>
                  <c:pt idx="8">
                    <c:v>2</c:v>
                  </c:pt>
                  <c:pt idx="9">
                    <c:v>35</c:v>
                  </c:pt>
                  <c:pt idx="10">
                    <c:v>0</c:v>
                  </c:pt>
                  <c:pt idx="11">
                    <c:v>0</c:v>
                  </c:pt>
                  <c:pt idx="12">
                    <c:v>-3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0-2591-465C-A05F-A5C518184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'Ingé en linformatique'!$G$2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'Ingé en linformatique'!$G$3:$G$15</c:f>
              <c:numCache>
                <c:formatCode>0%</c:formatCode>
                <c:ptCount val="13"/>
                <c:pt idx="0">
                  <c:v>0.33678107987412187</c:v>
                </c:pt>
                <c:pt idx="1">
                  <c:v>0.25941611786706542</c:v>
                </c:pt>
                <c:pt idx="2">
                  <c:v>0.19679817857605525</c:v>
                </c:pt>
                <c:pt idx="3">
                  <c:v>0.16779381436731169</c:v>
                </c:pt>
                <c:pt idx="4">
                  <c:v>0.14025097870245809</c:v>
                </c:pt>
                <c:pt idx="5">
                  <c:v>0.12417883521262658</c:v>
                </c:pt>
                <c:pt idx="6">
                  <c:v>0.11533552484281588</c:v>
                </c:pt>
                <c:pt idx="7">
                  <c:v>0.10806338751562786</c:v>
                </c:pt>
                <c:pt idx="8">
                  <c:v>8.6045521013451434E-2</c:v>
                </c:pt>
                <c:pt idx="9">
                  <c:v>7.4861304411713625E-2</c:v>
                </c:pt>
                <c:pt idx="10">
                  <c:v>3.7461745151014046E-2</c:v>
                </c:pt>
                <c:pt idx="11">
                  <c:v>3.0388029432600588E-2</c:v>
                </c:pt>
                <c:pt idx="12">
                  <c:v>-1.4408014884795858E-2</c:v>
                </c:pt>
              </c:numCache>
            </c:numRef>
          </c:xVal>
          <c:yVal>
            <c:numRef>
              <c:f>'Ingé en linformatique'!$M$3:$M$15</c:f>
              <c:numCache>
                <c:formatCode>0.00</c:formatCode>
                <c:ptCount val="13"/>
                <c:pt idx="0">
                  <c:v>0.57999999999999874</c:v>
                </c:pt>
                <c:pt idx="1">
                  <c:v>1.7399999999999987</c:v>
                </c:pt>
                <c:pt idx="2">
                  <c:v>2.8999999999999986</c:v>
                </c:pt>
                <c:pt idx="3">
                  <c:v>4.0599999999999987</c:v>
                </c:pt>
                <c:pt idx="4">
                  <c:v>5.2199999999999989</c:v>
                </c:pt>
                <c:pt idx="5">
                  <c:v>6.379999999999999</c:v>
                </c:pt>
                <c:pt idx="6">
                  <c:v>7.5399999999999991</c:v>
                </c:pt>
                <c:pt idx="7">
                  <c:v>8.6999999999999993</c:v>
                </c:pt>
                <c:pt idx="8">
                  <c:v>9.86</c:v>
                </c:pt>
                <c:pt idx="9">
                  <c:v>11.02</c:v>
                </c:pt>
                <c:pt idx="10">
                  <c:v>12.18</c:v>
                </c:pt>
                <c:pt idx="11">
                  <c:v>13.34</c:v>
                </c:pt>
                <c:pt idx="12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2591-465C-A05F-A5C518184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70000000000000007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2.0681481481481519E-3"/>
          <c:y val="0.90543592592592592"/>
          <c:w val="0.99669101851851849"/>
          <c:h val="9.36235185185185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1"/>
          <c:order val="0"/>
          <c:tx>
            <c:strRef>
              <c:f>'Evo dynamique emploi régional'!$B$19</c:f>
              <c:strCache>
                <c:ptCount val="1"/>
                <c:pt idx="0">
                  <c:v>Très dynamiques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3452913214821258E-2"/>
                  <c:y val="-2.3594751026446319E-17"/>
                </c:manualLayout>
              </c:layout>
              <c:tx>
                <c:rich>
                  <a:bodyPr/>
                  <a:lstStyle/>
                  <a:p>
                    <a:fld id="{8C165816-435E-4F4C-81C9-888D8A2D7EF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6A96-420D-B0AC-C148F4915C7E}"/>
                </c:ext>
              </c:extLst>
            </c:dLbl>
            <c:dLbl>
              <c:idx val="1"/>
              <c:layout>
                <c:manualLayout>
                  <c:x val="0"/>
                  <c:y val="-1.8018018018018018E-2"/>
                </c:manualLayout>
              </c:layout>
              <c:tx>
                <c:rich>
                  <a:bodyPr/>
                  <a:lstStyle/>
                  <a:p>
                    <a:fld id="{9390629A-54CC-4A35-B3FB-4C8D7DF2B4D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6A96-420D-B0AC-C148F4915C7E}"/>
                </c:ext>
              </c:extLst>
            </c:dLbl>
            <c:dLbl>
              <c:idx val="2"/>
              <c:layout>
                <c:manualLayout>
                  <c:x val="0"/>
                  <c:y val="1.5444015444015444E-2"/>
                </c:manualLayout>
              </c:layout>
              <c:tx>
                <c:rich>
                  <a:bodyPr/>
                  <a:lstStyle/>
                  <a:p>
                    <a:fld id="{B89AA3BC-8082-467A-AED2-EF140769D758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A96-420D-B0AC-C148F4915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'Evo dynamique emploi régional'!$E$4:$E$6</c:f>
              <c:numCache>
                <c:formatCode>0%</c:formatCode>
                <c:ptCount val="3"/>
                <c:pt idx="0">
                  <c:v>7.7266435401477818E-2</c:v>
                </c:pt>
                <c:pt idx="1">
                  <c:v>7.9934060430556952E-2</c:v>
                </c:pt>
                <c:pt idx="2">
                  <c:v>7.3489195718964284E-2</c:v>
                </c:pt>
              </c:numCache>
            </c:numRef>
          </c:xVal>
          <c:yVal>
            <c:numRef>
              <c:f>'Evo dynamique emploi régional'!$D$4:$D$6</c:f>
              <c:numCache>
                <c:formatCode>0%</c:formatCode>
                <c:ptCount val="3"/>
                <c:pt idx="0">
                  <c:v>0.12511209939708179</c:v>
                </c:pt>
                <c:pt idx="1">
                  <c:v>7.3843431505634882E-2</c:v>
                </c:pt>
                <c:pt idx="2">
                  <c:v>6.0530899861303888E-2</c:v>
                </c:pt>
              </c:numCache>
            </c:numRef>
          </c:yVal>
          <c:bubbleSize>
            <c:numRef>
              <c:f>'Evo dynamique emploi régional'!$C$4:$C$6</c:f>
              <c:numCache>
                <c:formatCode>0</c:formatCode>
                <c:ptCount val="3"/>
                <c:pt idx="0">
                  <c:v>131.88075262066084</c:v>
                </c:pt>
                <c:pt idx="1">
                  <c:v>2265.3132732114814</c:v>
                </c:pt>
                <c:pt idx="2">
                  <c:v>1561.9493409818945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'Evo dynamique emploi régional'!$B$4:$B$6</c15:f>
                <c15:dlblRangeCache>
                  <c:ptCount val="3"/>
                  <c:pt idx="0">
                    <c:v>Corse</c:v>
                  </c:pt>
                  <c:pt idx="1">
                    <c:v>Occitanie</c:v>
                  </c:pt>
                  <c:pt idx="2">
                    <c:v>Pays de la Loire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6A96-420D-B0AC-C148F4915C7E}"/>
            </c:ext>
          </c:extLst>
        </c:ser>
        <c:ser>
          <c:idx val="0"/>
          <c:order val="1"/>
          <c:tx>
            <c:strRef>
              <c:f>'Evo dynamique emploi régional'!$B$20</c:f>
              <c:strCache>
                <c:ptCount val="1"/>
                <c:pt idx="0">
                  <c:v>Dynamiques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9686088098809222E-2"/>
                  <c:y val="-7.2072072072072113E-2"/>
                </c:manualLayout>
              </c:layout>
              <c:tx>
                <c:rich>
                  <a:bodyPr/>
                  <a:lstStyle/>
                  <a:p>
                    <a:fld id="{AF72225F-049B-4950-89A7-BE1CA1D7930B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6A96-420D-B0AC-C148F4915C7E}"/>
                </c:ext>
              </c:extLst>
            </c:dLbl>
            <c:dLbl>
              <c:idx val="1"/>
              <c:layout>
                <c:manualLayout>
                  <c:x val="1.0463376944860953E-2"/>
                  <c:y val="5.1480051480050533E-3"/>
                </c:manualLayout>
              </c:layout>
              <c:tx>
                <c:rich>
                  <a:bodyPr/>
                  <a:lstStyle/>
                  <a:p>
                    <a:fld id="{A4B56351-21D5-4595-B1C3-167AF13FB4DC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6A96-420D-B0AC-C148F4915C7E}"/>
                </c:ext>
              </c:extLst>
            </c:dLbl>
            <c:dLbl>
              <c:idx val="2"/>
              <c:layout>
                <c:manualLayout>
                  <c:x val="-7.7727943018967904E-2"/>
                  <c:y val="5.1480051480051477E-2"/>
                </c:manualLayout>
              </c:layout>
              <c:tx>
                <c:rich>
                  <a:bodyPr/>
                  <a:lstStyle/>
                  <a:p>
                    <a:fld id="{790C70D2-59E6-4205-AB03-DEE4815D8702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A96-420D-B0AC-C148F4915C7E}"/>
                </c:ext>
              </c:extLst>
            </c:dLbl>
            <c:dLbl>
              <c:idx val="3"/>
              <c:layout>
                <c:manualLayout>
                  <c:x val="-9.1180915082928554E-2"/>
                  <c:y val="-7.722007722007731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6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202E3E1-3A94-4043-A141-37BA903CFD29}" type="CELLRANGE">
                      <a:rPr lang="en-US">
                        <a:solidFill>
                          <a:schemeClr val="accent6"/>
                        </a:solidFill>
                      </a:rPr>
                      <a:pPr>
                        <a:defRPr b="1">
                          <a:solidFill>
                            <a:schemeClr val="accent6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186844839889735"/>
                      <c:h val="9.262558396416664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A96-420D-B0AC-C148F4915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'Evo dynamique emploi régional'!$E$7:$E$10</c:f>
              <c:numCache>
                <c:formatCode>0%</c:formatCode>
                <c:ptCount val="4"/>
                <c:pt idx="0">
                  <c:v>5.9008460958984044E-2</c:v>
                </c:pt>
                <c:pt idx="1">
                  <c:v>5.7304995722307073E-2</c:v>
                </c:pt>
                <c:pt idx="2">
                  <c:v>5.4391830953180564E-2</c:v>
                </c:pt>
                <c:pt idx="3">
                  <c:v>4.344459756266339E-2</c:v>
                </c:pt>
              </c:numCache>
            </c:numRef>
          </c:xVal>
          <c:yVal>
            <c:numRef>
              <c:f>'Evo dynamique emploi régional'!$D$7:$D$10</c:f>
              <c:numCache>
                <c:formatCode>0%</c:formatCode>
                <c:ptCount val="4"/>
                <c:pt idx="0">
                  <c:v>5.425686189742418E-2</c:v>
                </c:pt>
                <c:pt idx="1">
                  <c:v>3.4486819371851718E-2</c:v>
                </c:pt>
                <c:pt idx="2">
                  <c:v>3.2985209786200231E-2</c:v>
                </c:pt>
                <c:pt idx="3">
                  <c:v>3.4872918784602636E-2</c:v>
                </c:pt>
              </c:numCache>
            </c:numRef>
          </c:yVal>
          <c:bubbleSize>
            <c:numRef>
              <c:f>'Evo dynamique emploi régional'!$C$7:$C$10</c:f>
              <c:numCache>
                <c:formatCode>0</c:formatCode>
                <c:ptCount val="4"/>
                <c:pt idx="0">
                  <c:v>3259.1389267963623</c:v>
                </c:pt>
                <c:pt idx="1">
                  <c:v>1328.1354033516188</c:v>
                </c:pt>
                <c:pt idx="2">
                  <c:v>2366.9516595825853</c:v>
                </c:pt>
                <c:pt idx="3">
                  <c:v>1924.0396917939152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'Evo dynamique emploi régional'!$B$7:$B$10</c15:f>
                <c15:dlblRangeCache>
                  <c:ptCount val="4"/>
                  <c:pt idx="0">
                    <c:v>Auvergne-Rhône-Alpes</c:v>
                  </c:pt>
                  <c:pt idx="1">
                    <c:v>Bretagne</c:v>
                  </c:pt>
                  <c:pt idx="2">
                    <c:v>Nouvelle Aquitaine</c:v>
                  </c:pt>
                  <c:pt idx="3">
                    <c:v>Provence-Alpes-Côte d'Azur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6A96-420D-B0AC-C148F4915C7E}"/>
            </c:ext>
          </c:extLst>
        </c:ser>
        <c:ser>
          <c:idx val="2"/>
          <c:order val="2"/>
          <c:tx>
            <c:strRef>
              <c:f>'Evo dynamique emploi régional'!$B$21</c:f>
              <c:strCache>
                <c:ptCount val="1"/>
                <c:pt idx="0">
                  <c:v>Île-de-France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10761871548571549"/>
                  <c:y val="-9.5238095238095233E-2"/>
                </c:manualLayout>
              </c:layout>
              <c:tx>
                <c:rich>
                  <a:bodyPr/>
                  <a:lstStyle/>
                  <a:p>
                    <a:fld id="{F02D70EA-EB82-4C12-8FD2-0FC4A2B1D33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A96-420D-B0AC-C148F4915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'Evo dynamique emploi régional'!$E$11</c:f>
              <c:numCache>
                <c:formatCode>0%</c:formatCode>
                <c:ptCount val="1"/>
                <c:pt idx="0">
                  <c:v>2.804406191848674E-2</c:v>
                </c:pt>
              </c:numCache>
            </c:numRef>
          </c:xVal>
          <c:yVal>
            <c:numRef>
              <c:f>'Evo dynamique emploi régional'!$D$11</c:f>
              <c:numCache>
                <c:formatCode>0%</c:formatCode>
                <c:ptCount val="1"/>
                <c:pt idx="0">
                  <c:v>3.9658428486159636E-2</c:v>
                </c:pt>
              </c:numCache>
            </c:numRef>
          </c:yVal>
          <c:bubbleSize>
            <c:numRef>
              <c:f>'Evo dynamique emploi régional'!$C$11</c:f>
              <c:numCache>
                <c:formatCode>0</c:formatCode>
                <c:ptCount val="1"/>
                <c:pt idx="0">
                  <c:v>5808.9799410378455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'Evo dynamique emploi régional'!$B$11</c15:f>
                <c15:dlblRangeCache>
                  <c:ptCount val="1"/>
                  <c:pt idx="0">
                    <c:v>Île-de-France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6A96-420D-B0AC-C148F4915C7E}"/>
            </c:ext>
          </c:extLst>
        </c:ser>
        <c:ser>
          <c:idx val="3"/>
          <c:order val="3"/>
          <c:tx>
            <c:strRef>
              <c:f>'Evo dynamique emploi régional'!$B$22</c:f>
              <c:strCache>
                <c:ptCount val="1"/>
                <c:pt idx="0">
                  <c:v>Peu dynamiques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6181965842849992E-2"/>
                  <c:y val="-1.287001287001296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4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AD515C3-CBDE-4600-BE33-8A7084A130A5}" type="CELLRANGE">
                      <a:rPr lang="en-US"/>
                      <a:pPr>
                        <a:defRPr b="1">
                          <a:solidFill>
                            <a:schemeClr val="accent4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6414303552731752E-2"/>
                      <c:h val="6.688555822414089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A96-420D-B0AC-C148F4915C7E}"/>
                </c:ext>
              </c:extLst>
            </c:dLbl>
            <c:dLbl>
              <c:idx val="1"/>
              <c:layout>
                <c:manualLayout>
                  <c:x val="-1.1958145079841271E-2"/>
                  <c:y val="-1.5444015444015538E-2"/>
                </c:manualLayout>
              </c:layout>
              <c:tx>
                <c:rich>
                  <a:bodyPr/>
                  <a:lstStyle/>
                  <a:p>
                    <a:fld id="{B25B9C73-BC33-4201-9491-49B3ECE8A8AC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6A96-420D-B0AC-C148F4915C7E}"/>
                </c:ext>
              </c:extLst>
            </c:dLbl>
            <c:dLbl>
              <c:idx val="2"/>
              <c:layout>
                <c:manualLayout>
                  <c:x val="0"/>
                  <c:y val="-7.7220077220079104E-3"/>
                </c:manualLayout>
              </c:layout>
              <c:tx>
                <c:rich>
                  <a:bodyPr/>
                  <a:lstStyle/>
                  <a:p>
                    <a:fld id="{C9E594D6-AC54-44C7-AC06-C0046A14EFB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A96-420D-B0AC-C148F4915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'Evo dynamique emploi régional'!$E$12:$E$14</c:f>
              <c:numCache>
                <c:formatCode>0%</c:formatCode>
                <c:ptCount val="3"/>
                <c:pt idx="0">
                  <c:v>-6.6245233775164003E-4</c:v>
                </c:pt>
                <c:pt idx="1">
                  <c:v>1.1482783615797354E-2</c:v>
                </c:pt>
                <c:pt idx="2">
                  <c:v>2.6841785313136413E-4</c:v>
                </c:pt>
              </c:numCache>
            </c:numRef>
          </c:xVal>
          <c:yVal>
            <c:numRef>
              <c:f>'Evo dynamique emploi régional'!$D$12:$D$14</c:f>
              <c:numCache>
                <c:formatCode>0%</c:formatCode>
                <c:ptCount val="3"/>
                <c:pt idx="0">
                  <c:v>-2.4532520566794447E-2</c:v>
                </c:pt>
                <c:pt idx="1">
                  <c:v>-1.2843912307525018E-2</c:v>
                </c:pt>
                <c:pt idx="2">
                  <c:v>-2.3785686448963839E-2</c:v>
                </c:pt>
              </c:numCache>
            </c:numRef>
          </c:yVal>
          <c:bubbleSize>
            <c:numRef>
              <c:f>'Evo dynamique emploi régional'!$C$12:$C$14</c:f>
              <c:numCache>
                <c:formatCode>0</c:formatCode>
                <c:ptCount val="3"/>
                <c:pt idx="0">
                  <c:v>975.41204267412843</c:v>
                </c:pt>
                <c:pt idx="1">
                  <c:v>2118.724577932499</c:v>
                </c:pt>
                <c:pt idx="2">
                  <c:v>1271.5926859167739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'Evo dynamique emploi régional'!$B$12:$B$14</c15:f>
                <c15:dlblRangeCache>
                  <c:ptCount val="3"/>
                  <c:pt idx="0">
                    <c:v>Centre-Val de Loire</c:v>
                  </c:pt>
                  <c:pt idx="1">
                    <c:v>Hauts-de-France</c:v>
                  </c:pt>
                  <c:pt idx="2">
                    <c:v>Normandie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6A96-420D-B0AC-C148F4915C7E}"/>
            </c:ext>
          </c:extLst>
        </c:ser>
        <c:ser>
          <c:idx val="4"/>
          <c:order val="4"/>
          <c:tx>
            <c:strRef>
              <c:f>'Evo dynamique emploi régional'!$B$23</c:f>
              <c:strCache>
                <c:ptCount val="1"/>
                <c:pt idx="0">
                  <c:v>En retrait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5400"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6A96-420D-B0AC-C148F4915C7E}"/>
              </c:ext>
            </c:extLst>
          </c:dPt>
          <c:dLbls>
            <c:dLbl>
              <c:idx val="0"/>
              <c:layout>
                <c:manualLayout>
                  <c:x val="4.4843044049404559E-3"/>
                  <c:y val="-5.1480051480052424E-3"/>
                </c:manualLayout>
              </c:layout>
              <c:tx>
                <c:rich>
                  <a:bodyPr/>
                  <a:lstStyle/>
                  <a:p>
                    <a:fld id="{E3A57FEB-01AE-4977-85B3-2DB0A6DE9BB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6A96-420D-B0AC-C148F4915C7E}"/>
                </c:ext>
              </c:extLst>
            </c:dLbl>
            <c:dLbl>
              <c:idx val="1"/>
              <c:layout>
                <c:manualLayout>
                  <c:x val="-0.10018499041357232"/>
                  <c:y val="2.5740025740024798E-3"/>
                </c:manualLayout>
              </c:layout>
              <c:tx>
                <c:rich>
                  <a:bodyPr/>
                  <a:lstStyle/>
                  <a:p>
                    <a:fld id="{B4C22E0A-DA27-4B55-B01F-0520BE6294A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6A96-420D-B0AC-C148F4915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'Evo dynamique emploi régional'!$E$15:$E$16</c:f>
              <c:numCache>
                <c:formatCode>0%</c:formatCode>
                <c:ptCount val="2"/>
                <c:pt idx="0">
                  <c:v>-8.5020358163865328E-3</c:v>
                </c:pt>
                <c:pt idx="1">
                  <c:v>-8.4216727199882824E-3</c:v>
                </c:pt>
              </c:numCache>
            </c:numRef>
          </c:xVal>
          <c:yVal>
            <c:numRef>
              <c:f>'Evo dynamique emploi régional'!$D$15:$D$16</c:f>
              <c:numCache>
                <c:formatCode>0%</c:formatCode>
                <c:ptCount val="2"/>
                <c:pt idx="0">
                  <c:v>-3.6224601410156043E-2</c:v>
                </c:pt>
                <c:pt idx="1">
                  <c:v>-3.3406429990680331E-2</c:v>
                </c:pt>
              </c:numCache>
            </c:numRef>
          </c:yVal>
          <c:bubbleSize>
            <c:numRef>
              <c:f>'Evo dynamique emploi régional'!$C$15:$C$16</c:f>
              <c:numCache>
                <c:formatCode>0</c:formatCode>
                <c:ptCount val="2"/>
                <c:pt idx="0">
                  <c:v>1070.6047283953064</c:v>
                </c:pt>
                <c:pt idx="1">
                  <c:v>2064.2613966697077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'Evo dynamique emploi régional'!$B$15:$B$16</c15:f>
                <c15:dlblRangeCache>
                  <c:ptCount val="2"/>
                  <c:pt idx="0">
                    <c:v>Bourgogne-Franche-Comté</c:v>
                  </c:pt>
                  <c:pt idx="1">
                    <c:v>Grand Est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6A96-420D-B0AC-C148F4915C7E}"/>
            </c:ext>
          </c:extLst>
        </c:ser>
        <c:ser>
          <c:idx val="5"/>
          <c:order val="5"/>
          <c:tx>
            <c:strRef>
              <c:f>'Evo dynamique emploi régional'!$B$24</c:f>
              <c:strCache>
                <c:ptCount val="1"/>
              </c:strCache>
            </c:strRef>
          </c:tx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5.9790725399206129E-2"/>
                  <c:y val="5.662805662805653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04ADCCF-2CA7-46EC-BF76-EF5003B295A2}" type="CELLRANGE">
                      <a:rPr lang="en-US" b="1">
                        <a:solidFill>
                          <a:schemeClr val="tx1"/>
                        </a:solidFill>
                      </a:rPr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339311189657713"/>
                      <c:h val="7.203356337214604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6A96-420D-B0AC-C148F4915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'Evo dynamique emploi régional'!$E$17</c:f>
              <c:numCache>
                <c:formatCode>0%</c:formatCode>
                <c:ptCount val="1"/>
                <c:pt idx="0">
                  <c:v>3.622804485785025E-2</c:v>
                </c:pt>
              </c:numCache>
            </c:numRef>
          </c:xVal>
          <c:yVal>
            <c:numRef>
              <c:f>'Evo dynamique emploi régional'!$D$17</c:f>
              <c:numCache>
                <c:formatCode>0%</c:formatCode>
                <c:ptCount val="1"/>
                <c:pt idx="0">
                  <c:v>2.5048483293954371E-2</c:v>
                </c:pt>
              </c:numCache>
            </c:numRef>
          </c:yVal>
          <c:bubbleSize>
            <c:numLit>
              <c:formatCode>General</c:formatCode>
              <c:ptCount val="1"/>
              <c:pt idx="0">
                <c:v>500</c:v>
              </c:pt>
            </c:numLit>
          </c:bubbleSize>
          <c:bubble3D val="0"/>
          <c:extLst>
            <c:ext xmlns:c15="http://schemas.microsoft.com/office/drawing/2012/chart" uri="{02D57815-91ED-43cb-92C2-25804820EDAC}">
              <c15:datalabelsRange>
                <c15:f>'Evo dynamique emploi régional'!$B$17</c15:f>
                <c15:dlblRangeCache>
                  <c:ptCount val="1"/>
                  <c:pt idx="0">
                    <c:v>France métropolitaine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6A96-420D-B0AC-C148F4915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60"/>
        <c:showNegBubbles val="0"/>
        <c:sizeRepresents val="w"/>
        <c:axId val="1386250575"/>
        <c:axId val="1386236847"/>
      </c:bubbleChart>
      <c:valAx>
        <c:axId val="13862505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050" b="1"/>
                  <a:t>Taux</a:t>
                </a:r>
                <a:r>
                  <a:rPr lang="fr-FR" sz="1050" b="1" baseline="0"/>
                  <a:t> de croissance de l'emploi enre 2019 et 2030</a:t>
                </a:r>
                <a:endParaRPr lang="fr-FR" sz="1050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86236847"/>
        <c:crosses val="autoZero"/>
        <c:crossBetween val="midCat"/>
      </c:valAx>
      <c:valAx>
        <c:axId val="1386236847"/>
        <c:scaling>
          <c:orientation val="minMax"/>
          <c:min val="-4.0000000000000008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050" b="1" i="0" baseline="0">
                    <a:effectLst/>
                  </a:rPr>
                  <a:t>Taux de croissance de l'emploi enre 2009 et 2019</a:t>
                </a:r>
                <a:endParaRPr lang="fr-FR" sz="1050" b="1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86250575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t"/>
      <c:legendEntry>
        <c:idx val="5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'Décompo évo taux mob régionale'!$B$3</c:f>
              <c:strCache>
                <c:ptCount val="1"/>
                <c:pt idx="0">
                  <c:v>Sans chang. Métier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'Décompo évo taux mob régionale'!$C$2:$M$2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'Décompo évo taux mob régionale'!$C$3:$M$3</c:f>
              <c:numCache>
                <c:formatCode>0.0%</c:formatCode>
                <c:ptCount val="11"/>
                <c:pt idx="0">
                  <c:v>2.511217044951634E-2</c:v>
                </c:pt>
                <c:pt idx="1">
                  <c:v>2.2447543806876517E-2</c:v>
                </c:pt>
                <c:pt idx="2">
                  <c:v>2.5125076895608778E-2</c:v>
                </c:pt>
                <c:pt idx="3">
                  <c:v>2.4490874693830648E-2</c:v>
                </c:pt>
                <c:pt idx="4">
                  <c:v>2.3457921454518228E-2</c:v>
                </c:pt>
                <c:pt idx="5">
                  <c:v>2.1034797897755135E-2</c:v>
                </c:pt>
                <c:pt idx="6">
                  <c:v>2.0669783346846424E-2</c:v>
                </c:pt>
                <c:pt idx="7">
                  <c:v>1.8297606633383708E-2</c:v>
                </c:pt>
                <c:pt idx="8">
                  <c:v>2.1377624185818019E-2</c:v>
                </c:pt>
                <c:pt idx="9">
                  <c:v>2.0727057608794803E-2</c:v>
                </c:pt>
                <c:pt idx="10">
                  <c:v>1.9493010537920318E-2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18-4360-A2EF-1DE2EFDEE09C}"/>
            </c:ext>
          </c:extLst>
        </c:ser>
        <c:ser>
          <c:idx val="1"/>
          <c:order val="1"/>
          <c:tx>
            <c:strRef>
              <c:f>'Décompo évo taux mob régionale'!$B$4</c:f>
              <c:strCache>
                <c:ptCount val="1"/>
                <c:pt idx="0">
                  <c:v>Avec chang. Métier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'Décompo évo taux mob régionale'!$C$2:$M$2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'Décompo évo taux mob régionale'!$C$4:$M$4</c:f>
              <c:numCache>
                <c:formatCode>0.0%</c:formatCode>
                <c:ptCount val="11"/>
                <c:pt idx="0">
                  <c:v>3.7212214705696404E-2</c:v>
                </c:pt>
                <c:pt idx="1">
                  <c:v>3.0570618742278344E-2</c:v>
                </c:pt>
                <c:pt idx="2">
                  <c:v>3.3657022679498279E-2</c:v>
                </c:pt>
                <c:pt idx="3">
                  <c:v>3.2104179945413987E-2</c:v>
                </c:pt>
                <c:pt idx="4">
                  <c:v>3.3099434016321969E-2</c:v>
                </c:pt>
                <c:pt idx="5">
                  <c:v>2.7607133573073466E-2</c:v>
                </c:pt>
                <c:pt idx="6">
                  <c:v>3.0257289179200845E-2</c:v>
                </c:pt>
                <c:pt idx="7">
                  <c:v>2.6643074269528683E-2</c:v>
                </c:pt>
                <c:pt idx="8">
                  <c:v>2.8887201356433679E-2</c:v>
                </c:pt>
                <c:pt idx="9">
                  <c:v>2.9250482752854589E-2</c:v>
                </c:pt>
                <c:pt idx="10">
                  <c:v>3.2546787589820811E-2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18-4360-A2EF-1DE2EFDEE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72876912"/>
        <c:axId val="-372875824"/>
      </c:areaChart>
      <c:lineChart>
        <c:grouping val="stacked"/>
        <c:varyColors val="0"/>
        <c:ser>
          <c:idx val="2"/>
          <c:order val="2"/>
          <c:tx>
            <c:strRef>
              <c:f>'Décompo évo taux mob régionale'!$B$5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'Décompo évo taux mob régionale'!$C$5:$M$5</c:f>
              <c:numCache>
                <c:formatCode>0.0%</c:formatCode>
                <c:ptCount val="11"/>
                <c:pt idx="0">
                  <c:v>6.2324385155212741E-2</c:v>
                </c:pt>
                <c:pt idx="1">
                  <c:v>5.3018162549154861E-2</c:v>
                </c:pt>
                <c:pt idx="2">
                  <c:v>5.8782099575107057E-2</c:v>
                </c:pt>
                <c:pt idx="3">
                  <c:v>5.6595054639244635E-2</c:v>
                </c:pt>
                <c:pt idx="4">
                  <c:v>5.6557355470840197E-2</c:v>
                </c:pt>
                <c:pt idx="5">
                  <c:v>4.8641931470828598E-2</c:v>
                </c:pt>
                <c:pt idx="6">
                  <c:v>5.0927072526047265E-2</c:v>
                </c:pt>
                <c:pt idx="7">
                  <c:v>4.4940680902912394E-2</c:v>
                </c:pt>
                <c:pt idx="8">
                  <c:v>5.0264825542251701E-2</c:v>
                </c:pt>
                <c:pt idx="9">
                  <c:v>4.9977540361649392E-2</c:v>
                </c:pt>
                <c:pt idx="10">
                  <c:v>5.2039798127741128E-2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8-4360-A2EF-1DE2EFDEE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2876912"/>
        <c:axId val="-372875824"/>
      </c:lineChart>
      <c:catAx>
        <c:axId val="-37287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372875824"/>
        <c:crosses val="autoZero"/>
        <c:auto val="1"/>
        <c:lblAlgn val="ctr"/>
        <c:lblOffset val="100"/>
        <c:noMultiLvlLbl val="0"/>
      </c:catAx>
      <c:valAx>
        <c:axId val="-37287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372876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1629736581434784"/>
          <c:y val="8.653259723473529E-2"/>
          <c:w val="0.51752564511525612"/>
          <c:h val="0.8114757521962662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'Créa par région'!$D$2</c:f>
              <c:strCache>
                <c:ptCount val="1"/>
                <c:pt idx="0">
                  <c:v>Créa en pct</c:v>
                </c:pt>
              </c:strCache>
            </c:strRef>
          </c:tx>
          <c:spPr>
            <a:solidFill>
              <a:srgbClr val="36A8E1"/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0E9-4A1F-8A2B-21D3AD67EA13}"/>
              </c:ext>
            </c:extLst>
          </c:dPt>
          <c:dPt>
            <c:idx val="7"/>
            <c:invertIfNegative val="0"/>
            <c:bubble3D val="0"/>
            <c:spPr>
              <a:solidFill>
                <a:srgbClr val="80C8EC"/>
              </a:solidFill>
            </c:spPr>
            <c:extLst>
              <c:ext xmlns:c16="http://schemas.microsoft.com/office/drawing/2014/chart" uri="{C3380CC4-5D6E-409C-BE32-E72D297353CC}">
                <c16:uniqueId val="{00000013-9771-40EB-8187-F0F522CD25A1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9771-40EB-8187-F0F522CD25A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67-454B-890E-F0A5EB1BE8E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E-463B-BC13-3294053DF6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/>
                    </a:solidFill>
                    <a:latin typeface="+mn-lt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'Créa par région'!$B$3:$B$17</c:f>
              <c:strCache>
                <c:ptCount val="14"/>
                <c:pt idx="0">
                  <c:v>Occitanie</c:v>
                </c:pt>
                <c:pt idx="1">
                  <c:v>Corse</c:v>
                </c:pt>
                <c:pt idx="2">
                  <c:v>Pays de la Loire</c:v>
                </c:pt>
                <c:pt idx="3">
                  <c:v>Auvergne-Rhône-Alpes</c:v>
                </c:pt>
                <c:pt idx="4">
                  <c:v>Bretagne</c:v>
                </c:pt>
                <c:pt idx="5">
                  <c:v>Nouvelle-Aquitaine</c:v>
                </c:pt>
                <c:pt idx="6">
                  <c:v>Provence-Alpes-Côte d'Azur</c:v>
                </c:pt>
                <c:pt idx="7">
                  <c:v>France métropolitaine</c:v>
                </c:pt>
                <c:pt idx="8">
                  <c:v>Île-de-France</c:v>
                </c:pt>
                <c:pt idx="9">
                  <c:v>Hauts-de-France</c:v>
                </c:pt>
                <c:pt idx="10">
                  <c:v>Normandie</c:v>
                </c:pt>
                <c:pt idx="11">
                  <c:v>Centre-Val de Loire</c:v>
                </c:pt>
                <c:pt idx="12">
                  <c:v>Grand Est</c:v>
                </c:pt>
                <c:pt idx="13">
                  <c:v>Bourgogne-Franche-Comté</c:v>
                </c:pt>
              </c:strCache>
            </c:strRef>
          </c:cat>
          <c:val>
            <c:numRef>
              <c:f>'Créa par région'!$D$3:$D$16</c:f>
              <c:numCache>
                <c:formatCode>0%</c:formatCode>
                <c:ptCount val="14"/>
                <c:pt idx="0">
                  <c:v>7.9890160907807831E-2</c:v>
                </c:pt>
                <c:pt idx="1">
                  <c:v>7.6483469765120105E-2</c:v>
                </c:pt>
                <c:pt idx="2">
                  <c:v>7.3442050592377503E-2</c:v>
                </c:pt>
                <c:pt idx="3">
                  <c:v>5.8980870691337201E-2</c:v>
                </c:pt>
                <c:pt idx="4">
                  <c:v>5.7301089797413288E-2</c:v>
                </c:pt>
                <c:pt idx="5">
                  <c:v>5.4390894200106885E-2</c:v>
                </c:pt>
                <c:pt idx="6">
                  <c:v>4.3429787134879883E-2</c:v>
                </c:pt>
                <c:pt idx="7">
                  <c:v>3.6228044857850465E-2</c:v>
                </c:pt>
                <c:pt idx="8">
                  <c:v>2.8042068433018048E-2</c:v>
                </c:pt>
                <c:pt idx="9">
                  <c:v>1.1486178597605815E-2</c:v>
                </c:pt>
                <c:pt idx="10">
                  <c:v>2.6878136835412932E-4</c:v>
                </c:pt>
                <c:pt idx="11">
                  <c:v>-6.627183403211471E-4</c:v>
                </c:pt>
                <c:pt idx="12">
                  <c:v>-8.4267013035433571E-3</c:v>
                </c:pt>
                <c:pt idx="13">
                  <c:v>-8.5207640093022396E-3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9-46AB-8E69-167B625B925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220488832"/>
        <c:axId val="220490368"/>
      </c:barChart>
      <c:barChart>
        <c:barDir val="bar"/>
        <c:grouping val="stacked"/>
        <c:varyColors val="0"/>
        <c:ser>
          <c:idx val="1"/>
          <c:order val="1"/>
          <c:tx>
            <c:strRef>
              <c:f>'Créa par région'!$G$2</c:f>
              <c:strCache>
                <c:ptCount val="1"/>
                <c:pt idx="0">
                  <c:v>Créa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FEAAD92-5432-4DAF-B045-5029BB516F3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667-454B-890E-F0A5EB1BE8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9D9B744-9B66-4843-BC02-4C30221C3FC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667-454B-890E-F0A5EB1BE8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3D282C2-E421-41B2-9B75-24E26525F70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667-454B-890E-F0A5EB1BE8E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87D3406-15EF-4EC0-966D-E1278D893FC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667-454B-890E-F0A5EB1BE8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B5E13C6-F972-4C3D-BD6A-1812341A5B7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667-454B-890E-F0A5EB1BE8E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27C39F9-9AE5-4019-BE20-44B3534C1F1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667-454B-890E-F0A5EB1BE8E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B385372-1340-4E38-A3F3-3BAAD02D2B9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667-454B-890E-F0A5EB1BE8E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CAE3969-65B6-47C7-8E61-2F1A9BECA35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667-454B-890E-F0A5EB1BE8E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542CC97-F5A7-44BC-9F1B-5F513EE3B96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667-454B-890E-F0A5EB1BE8E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D651601-D553-45F4-B412-9D1A8989C3E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667-454B-890E-F0A5EB1BE8E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11D04B1-BBAA-4EF3-94A5-425A3B32921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667-454B-890E-F0A5EB1BE8E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1E796BA-5571-4BAA-8A9C-57B1C2DD649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667-454B-890E-F0A5EB1BE8E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9112F57-4784-4AE5-8164-3AD7E41BFB0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667-454B-890E-F0A5EB1BE8E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CD43D9B-178D-460F-8A15-A5BFDC980A4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9771-40EB-8187-F0F522CD2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36A8E1"/>
                    </a:solidFill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'Créa par région'!$B$3:$B$16</c:f>
              <c:strCache>
                <c:ptCount val="14"/>
                <c:pt idx="0">
                  <c:v>Occitanie</c:v>
                </c:pt>
                <c:pt idx="1">
                  <c:v>Corse</c:v>
                </c:pt>
                <c:pt idx="2">
                  <c:v>Pays de la Loire</c:v>
                </c:pt>
                <c:pt idx="3">
                  <c:v>Auvergne-Rhône-Alpes</c:v>
                </c:pt>
                <c:pt idx="4">
                  <c:v>Bretagne</c:v>
                </c:pt>
                <c:pt idx="5">
                  <c:v>Nouvelle-Aquitaine</c:v>
                </c:pt>
                <c:pt idx="6">
                  <c:v>Provence-Alpes-Côte d'Azur</c:v>
                </c:pt>
                <c:pt idx="7">
                  <c:v>France métropolitaine</c:v>
                </c:pt>
                <c:pt idx="8">
                  <c:v>Île-de-France</c:v>
                </c:pt>
                <c:pt idx="9">
                  <c:v>Hauts-de-France</c:v>
                </c:pt>
                <c:pt idx="10">
                  <c:v>Normandie</c:v>
                </c:pt>
                <c:pt idx="11">
                  <c:v>Centre-Val de Loire</c:v>
                </c:pt>
                <c:pt idx="12">
                  <c:v>Grand Est</c:v>
                </c:pt>
                <c:pt idx="13">
                  <c:v>Bourgogne-Franche-Comté</c:v>
                </c:pt>
              </c:strCache>
            </c:strRef>
          </c:cat>
          <c:val>
            <c:numRef>
              <c:f>'Créa par région'!$H$3:$H$16</c:f>
              <c:numCache>
                <c:formatCode>General</c:formatCode>
                <c:ptCount val="1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'Créa par région'!$G$3:$G$16</c15:f>
                <c15:dlblRangeCache>
                  <c:ptCount val="14"/>
                  <c:pt idx="0">
                    <c:v>181</c:v>
                  </c:pt>
                  <c:pt idx="1">
                    <c:v>10</c:v>
                  </c:pt>
                  <c:pt idx="2">
                    <c:v>115</c:v>
                  </c:pt>
                  <c:pt idx="3">
                    <c:v>192</c:v>
                  </c:pt>
                  <c:pt idx="4">
                    <c:v>76</c:v>
                  </c:pt>
                  <c:pt idx="5">
                    <c:v>129</c:v>
                  </c:pt>
                  <c:pt idx="6">
                    <c:v>84</c:v>
                  </c:pt>
                  <c:pt idx="7">
                    <c:v>947</c:v>
                  </c:pt>
                  <c:pt idx="8">
                    <c:v>163</c:v>
                  </c:pt>
                  <c:pt idx="9">
                    <c:v>24</c:v>
                  </c:pt>
                  <c:pt idx="10">
                    <c:v>0</c:v>
                  </c:pt>
                  <c:pt idx="11">
                    <c:v>-1</c:v>
                  </c:pt>
                  <c:pt idx="12">
                    <c:v>-17</c:v>
                  </c:pt>
                  <c:pt idx="13">
                    <c:v>-9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1667-454B-890E-F0A5EB1BE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3901743"/>
        <c:axId val="213894671"/>
      </c:barChart>
      <c:catAx>
        <c:axId val="2204888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>
            <a:solidFill>
              <a:srgbClr val="C7C7C7"/>
            </a:solidFill>
          </a:ln>
        </c:spPr>
        <c:txPr>
          <a:bodyPr/>
          <a:lstStyle/>
          <a:p>
            <a:pPr>
              <a:defRPr sz="1100" b="1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</a:defRPr>
            </a:pPr>
            <a:endParaRPr lang="fr-FR"/>
          </a:p>
        </c:txPr>
        <c:crossAx val="220490368"/>
        <c:crosses val="autoZero"/>
        <c:auto val="1"/>
        <c:lblAlgn val="ctr"/>
        <c:lblOffset val="100"/>
        <c:noMultiLvlLbl val="0"/>
      </c:catAx>
      <c:valAx>
        <c:axId val="220490368"/>
        <c:scaling>
          <c:orientation val="minMax"/>
          <c:max val="0.14000000000000001"/>
          <c:min val="-2.0000000000000004E-2"/>
        </c:scaling>
        <c:delete val="0"/>
        <c:axPos val="t"/>
        <c:majorGridlines>
          <c:spPr>
            <a:ln>
              <a:solidFill>
                <a:srgbClr val="C7C7C7"/>
              </a:solidFill>
            </a:ln>
          </c:spPr>
        </c:majorGridlines>
        <c:numFmt formatCode="0%" sourceLinked="1"/>
        <c:majorTickMark val="in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1100" b="1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</a:defRPr>
            </a:pPr>
            <a:endParaRPr lang="fr-FR"/>
          </a:p>
        </c:txPr>
        <c:crossAx val="220488832"/>
        <c:crosses val="autoZero"/>
        <c:crossBetween val="between"/>
      </c:valAx>
      <c:valAx>
        <c:axId val="213894671"/>
        <c:scaling>
          <c:orientation val="minMax"/>
          <c:max val="500"/>
          <c:min val="0"/>
        </c:scaling>
        <c:delete val="0"/>
        <c:axPos val="t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fr-FR"/>
          </a:p>
        </c:txPr>
        <c:crossAx val="213901743"/>
        <c:crosses val="autoZero"/>
        <c:crossBetween val="between"/>
        <c:majorUnit val="50"/>
      </c:valAx>
      <c:catAx>
        <c:axId val="213901743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extTo"/>
        <c:crossAx val="213894671"/>
        <c:crosses val="max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50" b="1">
          <a:solidFill>
            <a:schemeClr val="tx1">
              <a:lumMod val="50000"/>
              <a:lumOff val="50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1629736581434784"/>
          <c:y val="8.653259723473529E-2"/>
          <c:w val="0.51752564511525612"/>
          <c:h val="0.8114757521962662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'Mob géo par région'!$D$2</c:f>
              <c:strCache>
                <c:ptCount val="1"/>
                <c:pt idx="0">
                  <c:v>Mob géo en pct</c:v>
                </c:pt>
              </c:strCache>
            </c:strRef>
          </c:tx>
          <c:spPr>
            <a:solidFill>
              <a:srgbClr val="FAD20D"/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50000"/>
                        <a:lumOff val="50000"/>
                      </a:schemeClr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'Mob géo par région'!$B$3:$B$16</c:f>
              <c:strCache>
                <c:ptCount val="13"/>
                <c:pt idx="0">
                  <c:v>Île-de-France</c:v>
                </c:pt>
                <c:pt idx="1">
                  <c:v>Grand Est</c:v>
                </c:pt>
                <c:pt idx="2">
                  <c:v>Hauts-de-France</c:v>
                </c:pt>
                <c:pt idx="3">
                  <c:v>Normandie</c:v>
                </c:pt>
                <c:pt idx="4">
                  <c:v>Bourgogne-Franche-Comté</c:v>
                </c:pt>
                <c:pt idx="5">
                  <c:v>Auvergne-Rhône-Alpes</c:v>
                </c:pt>
                <c:pt idx="6">
                  <c:v>Provence-Alpes-Côte d'Azur</c:v>
                </c:pt>
                <c:pt idx="7">
                  <c:v>Centre-Val de Loire</c:v>
                </c:pt>
                <c:pt idx="8">
                  <c:v>Occitanie</c:v>
                </c:pt>
                <c:pt idx="9">
                  <c:v>Pays de la Loire</c:v>
                </c:pt>
                <c:pt idx="10">
                  <c:v>Bretagne</c:v>
                </c:pt>
                <c:pt idx="11">
                  <c:v>Nouvelle-Aquitaine</c:v>
                </c:pt>
                <c:pt idx="12">
                  <c:v>Corse</c:v>
                </c:pt>
              </c:strCache>
            </c:strRef>
          </c:cat>
          <c:val>
            <c:numRef>
              <c:f>'Mob géo par région'!$D$3:$D$15</c:f>
              <c:numCache>
                <c:formatCode>0%</c:formatCode>
                <c:ptCount val="13"/>
                <c:pt idx="0">
                  <c:v>7.5006957662523299E-2</c:v>
                </c:pt>
                <c:pt idx="1">
                  <c:v>1.7065039550225165E-2</c:v>
                </c:pt>
                <c:pt idx="2">
                  <c:v>7.2901824297831718E-3</c:v>
                </c:pt>
                <c:pt idx="3">
                  <c:v>-6.5019112282367394E-3</c:v>
                </c:pt>
                <c:pt idx="4">
                  <c:v>-1.1121317655701939E-2</c:v>
                </c:pt>
                <c:pt idx="5">
                  <c:v>-1.6837543972227597E-2</c:v>
                </c:pt>
                <c:pt idx="6">
                  <c:v>-1.8583463151643671E-2</c:v>
                </c:pt>
                <c:pt idx="7">
                  <c:v>-2.665701234741218E-2</c:v>
                </c:pt>
                <c:pt idx="8">
                  <c:v>-3.6833997324131812E-2</c:v>
                </c:pt>
                <c:pt idx="9">
                  <c:v>-3.8223650542502756E-2</c:v>
                </c:pt>
                <c:pt idx="10">
                  <c:v>-5.1861229754506924E-2</c:v>
                </c:pt>
                <c:pt idx="11">
                  <c:v>-5.4500185129042075E-2</c:v>
                </c:pt>
                <c:pt idx="12">
                  <c:v>-6.3661176524736546E-2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C-463D-8946-F4F659617A7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220488832"/>
        <c:axId val="220490368"/>
      </c:barChart>
      <c:barChart>
        <c:barDir val="bar"/>
        <c:grouping val="stacked"/>
        <c:varyColors val="0"/>
        <c:ser>
          <c:idx val="1"/>
          <c:order val="1"/>
          <c:tx>
            <c:strRef>
              <c:f>'Mob géo par région'!$G$2</c:f>
              <c:strCache>
                <c:ptCount val="1"/>
                <c:pt idx="0">
                  <c:v>Mob géo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9205AC4-E3F3-4144-A361-1CF00F399EA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FDC-463D-8946-F4F659617A7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CA901AE-6F84-4070-93C6-568739FE27C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FDC-463D-8946-F4F659617A7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DA78A4E-89B3-45CB-8AE0-34366A00292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9FDC-463D-8946-F4F659617A7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4F0158D-4DC6-47FC-AAAF-2FB86BAC323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FDC-463D-8946-F4F659617A7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9A153A9-2179-4246-8501-A8BE28B0560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FDC-463D-8946-F4F659617A7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C3FD36D-E02A-4EC2-992E-2CCD52AC8D6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FDC-463D-8946-F4F659617A7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189F9FA-45CB-4348-9B8B-B1FF8FFA772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FDC-463D-8946-F4F659617A7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B80EBE1-A4B5-4124-BF18-6E7CBDB9855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FDC-463D-8946-F4F659617A7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438FAED-0AC2-4CE7-AD25-1857A4A9151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FDC-463D-8946-F4F659617A7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2794024-D636-4830-A063-CED3AA4F14C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FDC-463D-8946-F4F659617A7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FFF4C1A-D30E-4F4F-8743-4C15097E03E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FDC-463D-8946-F4F659617A7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BFC965A-5631-4625-B54E-AB92A98F425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FDC-463D-8946-F4F659617A7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3A8B96D-470F-4BEB-8525-FF918F19DA8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FDC-463D-8946-F4F65961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50000"/>
                        <a:lumOff val="50000"/>
                      </a:schemeClr>
                    </a:solidFill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val>
            <c:numRef>
              <c:f>'Mob géo par région'!$H$3:$H$15</c:f>
              <c:numCache>
                <c:formatCode>General</c:formatCode>
                <c:ptCount val="1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'Mob géo par région'!$G$3:$G$15</c15:f>
                <c15:dlblRangeCache>
                  <c:ptCount val="13"/>
                  <c:pt idx="0">
                    <c:v>436</c:v>
                  </c:pt>
                  <c:pt idx="1">
                    <c:v>35</c:v>
                  </c:pt>
                  <c:pt idx="2">
                    <c:v>15</c:v>
                  </c:pt>
                  <c:pt idx="3">
                    <c:v>-8</c:v>
                  </c:pt>
                  <c:pt idx="4">
                    <c:v>-12</c:v>
                  </c:pt>
                  <c:pt idx="5">
                    <c:v>-55</c:v>
                  </c:pt>
                  <c:pt idx="6">
                    <c:v>-36</c:v>
                  </c:pt>
                  <c:pt idx="7">
                    <c:v>-26</c:v>
                  </c:pt>
                  <c:pt idx="8">
                    <c:v>-83</c:v>
                  </c:pt>
                  <c:pt idx="9">
                    <c:v>-60</c:v>
                  </c:pt>
                  <c:pt idx="10">
                    <c:v>-69</c:v>
                  </c:pt>
                  <c:pt idx="11">
                    <c:v>-129</c:v>
                  </c:pt>
                  <c:pt idx="12">
                    <c:v>-8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9FDC-463D-8946-F4F659617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3901743"/>
        <c:axId val="213894671"/>
      </c:barChart>
      <c:catAx>
        <c:axId val="2204888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>
            <a:solidFill>
              <a:srgbClr val="C7C7C7"/>
            </a:solidFill>
          </a:ln>
        </c:spPr>
        <c:txPr>
          <a:bodyPr/>
          <a:lstStyle/>
          <a:p>
            <a:pPr>
              <a:defRPr sz="1100" b="1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</a:defRPr>
            </a:pPr>
            <a:endParaRPr lang="fr-FR"/>
          </a:p>
        </c:txPr>
        <c:crossAx val="220490368"/>
        <c:crosses val="autoZero"/>
        <c:auto val="1"/>
        <c:lblAlgn val="ctr"/>
        <c:lblOffset val="100"/>
        <c:noMultiLvlLbl val="0"/>
      </c:catAx>
      <c:valAx>
        <c:axId val="220490368"/>
        <c:scaling>
          <c:orientation val="minMax"/>
          <c:max val="9.0000000000000024E-2"/>
          <c:min val="-7.0000000000000007E-2"/>
        </c:scaling>
        <c:delete val="0"/>
        <c:axPos val="t"/>
        <c:majorGridlines>
          <c:spPr>
            <a:ln>
              <a:solidFill>
                <a:srgbClr val="C7C7C7"/>
              </a:solidFill>
            </a:ln>
          </c:spPr>
        </c:majorGridlines>
        <c:numFmt formatCode="0%" sourceLinked="0"/>
        <c:majorTickMark val="in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1100" b="1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</a:defRPr>
            </a:pPr>
            <a:endParaRPr lang="fr-FR"/>
          </a:p>
        </c:txPr>
        <c:crossAx val="220488832"/>
        <c:crosses val="autoZero"/>
        <c:crossBetween val="between"/>
      </c:valAx>
      <c:valAx>
        <c:axId val="213894671"/>
        <c:scaling>
          <c:orientation val="minMax"/>
          <c:max val="500"/>
          <c:min val="0"/>
        </c:scaling>
        <c:delete val="0"/>
        <c:axPos val="t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fr-FR"/>
          </a:p>
        </c:txPr>
        <c:crossAx val="213901743"/>
        <c:crosses val="autoZero"/>
        <c:crossBetween val="between"/>
        <c:majorUnit val="50"/>
      </c:valAx>
      <c:catAx>
        <c:axId val="213901743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extTo"/>
        <c:crossAx val="213894671"/>
        <c:crosses val="max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50" b="1">
          <a:solidFill>
            <a:schemeClr val="tx1">
              <a:lumMod val="50000"/>
              <a:lumOff val="50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Occitanie'!$B$2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19-4052-8EFE-6439BDA098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Occitanie'!$A$3:$A$12</c:f>
              <c:strCache>
                <c:ptCount val="10"/>
                <c:pt idx="0">
                  <c:v>Aides à domicile</c:v>
                </c:pt>
                <c:pt idx="1">
                  <c:v>Employés de maison</c:v>
                </c:pt>
                <c:pt idx="2">
                  <c:v>Ouvriers qualifiés de la manutention</c:v>
                </c:pt>
                <c:pt idx="3">
                  <c:v>Dirigeants d'entreprises</c:v>
                </c:pt>
                <c:pt idx="4">
                  <c:v>Agents d'exploitation des transports</c:v>
                </c:pt>
                <c:pt idx="5">
                  <c:v>Cadres commerciaux et technico-commerciaux</c:v>
                </c:pt>
                <c:pt idx="6">
                  <c:v>Patrons et cadres d'hôtels, cafés, restaurants</c:v>
                </c:pt>
                <c:pt idx="7">
                  <c:v>Cadres des services administratifs, comptables et financiers</c:v>
                </c:pt>
                <c:pt idx="8">
                  <c:v>Professions intermédiaires administratives 
de la fonction publique (catégorie B et assimilés)</c:v>
                </c:pt>
                <c:pt idx="9">
                  <c:v>Conducteurs de véhicules</c:v>
                </c:pt>
              </c:strCache>
            </c:strRef>
          </c:cat>
          <c:val>
            <c:numRef>
              <c:f>'Dés Occitanie'!$B$3:$B$12</c:f>
              <c:numCache>
                <c:formatCode>0%</c:formatCode>
                <c:ptCount val="10"/>
                <c:pt idx="0">
                  <c:v>0.17306452862525692</c:v>
                </c:pt>
                <c:pt idx="1">
                  <c:v>-3.1909185891198212E-2</c:v>
                </c:pt>
                <c:pt idx="2">
                  <c:v>0.23947112309611657</c:v>
                </c:pt>
                <c:pt idx="3">
                  <c:v>0.18652975289098586</c:v>
                </c:pt>
                <c:pt idx="4">
                  <c:v>0.23318973194408507</c:v>
                </c:pt>
                <c:pt idx="5">
                  <c:v>0.29707209742416912</c:v>
                </c:pt>
                <c:pt idx="6">
                  <c:v>9.7090298610298775E-2</c:v>
                </c:pt>
                <c:pt idx="7">
                  <c:v>0.20996958993018439</c:v>
                </c:pt>
                <c:pt idx="8">
                  <c:v>1.2341606882883669E-2</c:v>
                </c:pt>
                <c:pt idx="9">
                  <c:v>7.8044256821779012E-2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19-4052-8EFE-6439BDA09821}"/>
            </c:ext>
          </c:extLst>
        </c:ser>
        <c:ser>
          <c:idx val="3"/>
          <c:order val="1"/>
          <c:tx>
            <c:strRef>
              <c:f>'Dés Occitanie'!$C$2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619-4052-8EFE-6439BDA09821}"/>
              </c:ext>
            </c:extLst>
          </c:dPt>
          <c:dLbls>
            <c:dLbl>
              <c:idx val="2"/>
              <c:layout>
                <c:manualLayout>
                  <c:x val="-2.096612115991961E-2"/>
                  <c:y val="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619-4052-8EFE-6439BDA09821}"/>
                </c:ext>
              </c:extLst>
            </c:dLbl>
            <c:dLbl>
              <c:idx val="3"/>
              <c:layout>
                <c:manualLayout>
                  <c:x val="7.29256388171116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619-4052-8EFE-6439BDA09821}"/>
                </c:ext>
              </c:extLst>
            </c:dLbl>
            <c:dLbl>
              <c:idx val="4"/>
              <c:layout>
                <c:manualLayout>
                  <c:x val="3.1904966982486231E-2"/>
                  <c:y val="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619-4052-8EFE-6439BDA09821}"/>
                </c:ext>
              </c:extLst>
            </c:dLbl>
            <c:dLbl>
              <c:idx val="9"/>
              <c:layout>
                <c:manualLayout>
                  <c:x val="-3.651192653455386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1C-4898-B184-817DBB124A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Occitanie'!$A$3:$A$12</c:f>
              <c:strCache>
                <c:ptCount val="10"/>
                <c:pt idx="0">
                  <c:v>Aides à domicile</c:v>
                </c:pt>
                <c:pt idx="1">
                  <c:v>Employés de maison</c:v>
                </c:pt>
                <c:pt idx="2">
                  <c:v>Ouvriers qualifiés de la manutention</c:v>
                </c:pt>
                <c:pt idx="3">
                  <c:v>Dirigeants d'entreprises</c:v>
                </c:pt>
                <c:pt idx="4">
                  <c:v>Agents d'exploitation des transports</c:v>
                </c:pt>
                <c:pt idx="5">
                  <c:v>Cadres commerciaux et technico-commerciaux</c:v>
                </c:pt>
                <c:pt idx="6">
                  <c:v>Patrons et cadres d'hôtels, cafés, restaurants</c:v>
                </c:pt>
                <c:pt idx="7">
                  <c:v>Cadres des services administratifs, comptables et financiers</c:v>
                </c:pt>
                <c:pt idx="8">
                  <c:v>Professions intermédiaires administratives 
de la fonction publique (catégorie B et assimilés)</c:v>
                </c:pt>
                <c:pt idx="9">
                  <c:v>Conducteurs de véhicules</c:v>
                </c:pt>
              </c:strCache>
            </c:strRef>
          </c:cat>
          <c:val>
            <c:numRef>
              <c:f>'Dés Occitanie'!$C$3:$C$12</c:f>
              <c:numCache>
                <c:formatCode>0%</c:formatCode>
                <c:ptCount val="10"/>
                <c:pt idx="0">
                  <c:v>0.40482376650778645</c:v>
                </c:pt>
                <c:pt idx="1">
                  <c:v>0.55046268522413733</c:v>
                </c:pt>
                <c:pt idx="2">
                  <c:v>0.3217420491035341</c:v>
                </c:pt>
                <c:pt idx="3">
                  <c:v>0.29321934916171316</c:v>
                </c:pt>
                <c:pt idx="4">
                  <c:v>0.30998725644769631</c:v>
                </c:pt>
                <c:pt idx="5">
                  <c:v>0.30508174307589853</c:v>
                </c:pt>
                <c:pt idx="6">
                  <c:v>0.37255350253034442</c:v>
                </c:pt>
                <c:pt idx="7">
                  <c:v>0.31039706496811409</c:v>
                </c:pt>
                <c:pt idx="8">
                  <c:v>0.42272870029609538</c:v>
                </c:pt>
                <c:pt idx="9">
                  <c:v>0.34603737444729404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19-4052-8EFE-6439BDA09821}"/>
            </c:ext>
          </c:extLst>
        </c:ser>
        <c:ser>
          <c:idx val="5"/>
          <c:order val="2"/>
          <c:tx>
            <c:strRef>
              <c:f>'Dés Occitanie'!$E$2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1718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C017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19-4052-8EFE-6439BDA0982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4BB74369-1247-47A1-884A-E079383D04BB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F619-4052-8EFE-6439BDA0982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9D3A474-FBCE-464B-84D6-603E08D3C5D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619-4052-8EFE-6439BDA0982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18F13D5-6549-4424-9F84-B96E2D3F210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619-4052-8EFE-6439BDA0982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B60E51E-D225-4451-8233-E92E2534B89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619-4052-8EFE-6439BDA0982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38092C6-1CB4-4994-B67D-685AAB46271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619-4052-8EFE-6439BDA0982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B4018F2-A3F1-4A50-B9DD-130FFD1F4F8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619-4052-8EFE-6439BDA0982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4A9F171-F81D-470F-913D-3043E792883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619-4052-8EFE-6439BDA0982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E535810-8B26-4671-8637-9C3BF882865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619-4052-8EFE-6439BDA0982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FD059AB-B218-4F84-9077-C3B7D1E0B43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619-4052-8EFE-6439BDA0982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D0DA0A6-B11B-497C-B0C1-7D1C2DC4A57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619-4052-8EFE-6439BDA09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Occitanie'!$A$3:$A$12</c:f>
              <c:strCache>
                <c:ptCount val="10"/>
                <c:pt idx="0">
                  <c:v>Aides à domicile</c:v>
                </c:pt>
                <c:pt idx="1">
                  <c:v>Employés de maison</c:v>
                </c:pt>
                <c:pt idx="2">
                  <c:v>Ouvriers qualifiés de la manutention</c:v>
                </c:pt>
                <c:pt idx="3">
                  <c:v>Dirigeants d'entreprises</c:v>
                </c:pt>
                <c:pt idx="4">
                  <c:v>Agents d'exploitation des transports</c:v>
                </c:pt>
                <c:pt idx="5">
                  <c:v>Cadres commerciaux et technico-commerciaux</c:v>
                </c:pt>
                <c:pt idx="6">
                  <c:v>Patrons et cadres d'hôtels, cafés, restaurants</c:v>
                </c:pt>
                <c:pt idx="7">
                  <c:v>Cadres des services administratifs, comptables et financiers</c:v>
                </c:pt>
                <c:pt idx="8">
                  <c:v>Professions intermédiaires administratives 
de la fonction publique (catégorie B et assimilés)</c:v>
                </c:pt>
                <c:pt idx="9">
                  <c:v>Conducteurs de véhicules</c:v>
                </c:pt>
              </c:strCache>
            </c:strRef>
          </c:cat>
          <c:val>
            <c:numRef>
              <c:f>'Dés Occitanie'!$E$3:$E$12</c:f>
              <c:numCache>
                <c:formatCode>0%</c:formatCode>
                <c:ptCount val="10"/>
                <c:pt idx="0">
                  <c:v>-0.13265532333504346</c:v>
                </c:pt>
                <c:pt idx="1">
                  <c:v>-0.11897304899193295</c:v>
                </c:pt>
                <c:pt idx="2">
                  <c:v>-0.16498334773809303</c:v>
                </c:pt>
                <c:pt idx="3">
                  <c:v>-8.7535379950368766E-2</c:v>
                </c:pt>
                <c:pt idx="4">
                  <c:v>-0.16423704679189893</c:v>
                </c:pt>
                <c:pt idx="5">
                  <c:v>-0.18766917827107199</c:v>
                </c:pt>
                <c:pt idx="6">
                  <c:v>-0.10192577360960134</c:v>
                </c:pt>
                <c:pt idx="7">
                  <c:v>-0.17755933912050756</c:v>
                </c:pt>
                <c:pt idx="8">
                  <c:v>-0.10655360191953923</c:v>
                </c:pt>
                <c:pt idx="9">
                  <c:v>-0.11503363931308996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Occitanie'!$K$3:$K$12</c15:f>
                <c15:dlblRangeCache>
                  <c:ptCount val="10"/>
                  <c:pt idx="0">
                    <c:v>13%</c:v>
                  </c:pt>
                  <c:pt idx="1">
                    <c:v>12%</c:v>
                  </c:pt>
                  <c:pt idx="2">
                    <c:v>16%</c:v>
                  </c:pt>
                  <c:pt idx="3">
                    <c:v>9%</c:v>
                  </c:pt>
                  <c:pt idx="4">
                    <c:v>16%</c:v>
                  </c:pt>
                  <c:pt idx="5">
                    <c:v>19%</c:v>
                  </c:pt>
                  <c:pt idx="6">
                    <c:v>10%</c:v>
                  </c:pt>
                  <c:pt idx="7">
                    <c:v>18%</c:v>
                  </c:pt>
                  <c:pt idx="8">
                    <c:v>11%</c:v>
                  </c:pt>
                  <c:pt idx="9">
                    <c:v>12%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F619-4052-8EFE-6439BDA09821}"/>
            </c:ext>
          </c:extLst>
        </c:ser>
        <c:ser>
          <c:idx val="1"/>
          <c:order val="3"/>
          <c:tx>
            <c:strRef>
              <c:f>'Dés Occitanie'!$F$2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Occitanie'!$A$3:$A$12</c:f>
              <c:strCache>
                <c:ptCount val="10"/>
                <c:pt idx="0">
                  <c:v>Aides à domicile</c:v>
                </c:pt>
                <c:pt idx="1">
                  <c:v>Employés de maison</c:v>
                </c:pt>
                <c:pt idx="2">
                  <c:v>Ouvriers qualifiés de la manutention</c:v>
                </c:pt>
                <c:pt idx="3">
                  <c:v>Dirigeants d'entreprises</c:v>
                </c:pt>
                <c:pt idx="4">
                  <c:v>Agents d'exploitation des transports</c:v>
                </c:pt>
                <c:pt idx="5">
                  <c:v>Cadres commerciaux et technico-commerciaux</c:v>
                </c:pt>
                <c:pt idx="6">
                  <c:v>Patrons et cadres d'hôtels, cafés, restaurants</c:v>
                </c:pt>
                <c:pt idx="7">
                  <c:v>Cadres des services administratifs, comptables et financiers</c:v>
                </c:pt>
                <c:pt idx="8">
                  <c:v>Professions intermédiaires administratives 
de la fonction publique (catégorie B et assimilés)</c:v>
                </c:pt>
                <c:pt idx="9">
                  <c:v>Conducteurs de véhicules</c:v>
                </c:pt>
              </c:strCache>
            </c:strRef>
          </c:cat>
          <c:val>
            <c:numRef>
              <c:f>'Dés Occitanie'!$F$3:$F$12</c:f>
              <c:numCache>
                <c:formatCode>0%</c:formatCode>
                <c:ptCount val="10"/>
                <c:pt idx="0">
                  <c:v>-5.4687485649008707E-3</c:v>
                </c:pt>
                <c:pt idx="1">
                  <c:v>1.1441306665616408E-2</c:v>
                </c:pt>
                <c:pt idx="2">
                  <c:v>1.7461084463957137E-3</c:v>
                </c:pt>
                <c:pt idx="3">
                  <c:v>4.7404599169235343E-3</c:v>
                </c:pt>
                <c:pt idx="4">
                  <c:v>1.6323278409683978E-2</c:v>
                </c:pt>
                <c:pt idx="5">
                  <c:v>-3.0113276187026455E-2</c:v>
                </c:pt>
                <c:pt idx="6">
                  <c:v>-3.4990475613250763E-2</c:v>
                </c:pt>
                <c:pt idx="7">
                  <c:v>-2.9725508907729337E-2</c:v>
                </c:pt>
                <c:pt idx="8">
                  <c:v>-1.8508031378483229E-2</c:v>
                </c:pt>
                <c:pt idx="9">
                  <c:v>-1.4625672242209753E-2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619-4052-8EFE-6439BDA09821}"/>
            </c:ext>
          </c:extLst>
        </c:ser>
        <c:ser>
          <c:idx val="4"/>
          <c:order val="5"/>
          <c:tx>
            <c:strRef>
              <c:f>'Dés Occitanie'!$I$2</c:f>
              <c:strCache>
                <c:ptCount val="1"/>
                <c:pt idx="0">
                  <c:v>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FBF9F46-27F1-45B9-8845-35E08F62D3E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F619-4052-8EFE-6439BDA0982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0AA3AE4-0641-4098-805E-3CED23CFA7F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F619-4052-8EFE-6439BDA0982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1896AA7-692A-4479-ADBE-E5A71F0B748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F619-4052-8EFE-6439BDA0982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AE98A8D-7529-4D4B-803A-8E29294B7AF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F619-4052-8EFE-6439BDA0982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CD0A06C-11DC-48A0-80E9-93A88402405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F619-4052-8EFE-6439BDA0982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6485A99-8EB1-4E9A-889E-C4A8F09AAE7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F619-4052-8EFE-6439BDA0982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DD625FA-4A3C-4C5B-B1BD-765A6A74F21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F619-4052-8EFE-6439BDA0982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B173BEA-9C5B-435F-94D6-5B4ADEE6153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F619-4052-8EFE-6439BDA0982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969C620-57C0-4BD0-8775-835AF48B7F1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F619-4052-8EFE-6439BDA0982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6DEA4DB-5586-45B5-9BBB-A6F3587ABB9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F619-4052-8EFE-6439BDA09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Occitanie'!$A$3:$A$12</c:f>
              <c:strCache>
                <c:ptCount val="10"/>
                <c:pt idx="0">
                  <c:v>Aides à domicile</c:v>
                </c:pt>
                <c:pt idx="1">
                  <c:v>Employés de maison</c:v>
                </c:pt>
                <c:pt idx="2">
                  <c:v>Ouvriers qualifiés de la manutention</c:v>
                </c:pt>
                <c:pt idx="3">
                  <c:v>Dirigeants d'entreprises</c:v>
                </c:pt>
                <c:pt idx="4">
                  <c:v>Agents d'exploitation des transports</c:v>
                </c:pt>
                <c:pt idx="5">
                  <c:v>Cadres commerciaux et technico-commerciaux</c:v>
                </c:pt>
                <c:pt idx="6">
                  <c:v>Patrons et cadres d'hôtels, cafés, restaurants</c:v>
                </c:pt>
                <c:pt idx="7">
                  <c:v>Cadres des services administratifs, comptables et financiers</c:v>
                </c:pt>
                <c:pt idx="8">
                  <c:v>Professions intermédiaires administratives 
de la fonction publique (catégorie B et assimilés)</c:v>
                </c:pt>
                <c:pt idx="9">
                  <c:v>Conducteurs de véhicules</c:v>
                </c:pt>
              </c:strCache>
            </c:strRef>
          </c:cat>
          <c:val>
            <c:numRef>
              <c:f>'Dés Occitanie'!$I$3:$I$12</c:f>
              <c:numCache>
                <c:formatCode>0.0%</c:formatCode>
                <c:ptCount val="10"/>
                <c:pt idx="0">
                  <c:v>0.05</c:v>
                </c:pt>
                <c:pt idx="1">
                  <c:v>6.5984303243289674E-2</c:v>
                </c:pt>
                <c:pt idx="2">
                  <c:v>6.492901448699695E-2</c:v>
                </c:pt>
                <c:pt idx="3">
                  <c:v>0.14339873316342075</c:v>
                </c:pt>
                <c:pt idx="4">
                  <c:v>6.8388028331577921E-2</c:v>
                </c:pt>
                <c:pt idx="5">
                  <c:v>2.5734454632975579E-2</c:v>
                </c:pt>
                <c:pt idx="6">
                  <c:v>0.15824449399240009</c:v>
                </c:pt>
                <c:pt idx="7">
                  <c:v>0.10752164023474481</c:v>
                </c:pt>
                <c:pt idx="8">
                  <c:v>0.19281798795406424</c:v>
                </c:pt>
                <c:pt idx="9">
                  <c:v>0.20380666386397023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Occitanie'!$N$3:$N$12</c15:f>
                <c15:dlblRangeCache>
                  <c:ptCount val="10"/>
                  <c:pt idx="0">
                    <c:v>26</c:v>
                  </c:pt>
                  <c:pt idx="1">
                    <c:v>4</c:v>
                  </c:pt>
                  <c:pt idx="2">
                    <c:v>13</c:v>
                  </c:pt>
                  <c:pt idx="3">
                    <c:v>6</c:v>
                  </c:pt>
                  <c:pt idx="4">
                    <c:v>3</c:v>
                  </c:pt>
                  <c:pt idx="5">
                    <c:v>17</c:v>
                  </c:pt>
                  <c:pt idx="6">
                    <c:v>8</c:v>
                  </c:pt>
                  <c:pt idx="7">
                    <c:v>14</c:v>
                  </c:pt>
                  <c:pt idx="8">
                    <c:v>10</c:v>
                  </c:pt>
                  <c:pt idx="9">
                    <c:v>20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9-F619-4052-8EFE-6439BDA09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Occitanie'!$G$2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Occitanie'!$G$3:$G$12</c:f>
              <c:numCache>
                <c:formatCode>0%</c:formatCode>
                <c:ptCount val="10"/>
                <c:pt idx="0">
                  <c:v>0.43976422323309905</c:v>
                </c:pt>
                <c:pt idx="1">
                  <c:v>0.41102175700662258</c:v>
                </c:pt>
                <c:pt idx="2">
                  <c:v>0.39797593290795341</c:v>
                </c:pt>
                <c:pt idx="3">
                  <c:v>0.39695418201925381</c:v>
                </c:pt>
                <c:pt idx="4">
                  <c:v>0.39526322000956648</c:v>
                </c:pt>
                <c:pt idx="5">
                  <c:v>0.38437138604196924</c:v>
                </c:pt>
                <c:pt idx="6">
                  <c:v>0.33272755191779113</c:v>
                </c:pt>
                <c:pt idx="7">
                  <c:v>0.31308180687006154</c:v>
                </c:pt>
                <c:pt idx="8">
                  <c:v>0.3100086738809566</c:v>
                </c:pt>
                <c:pt idx="9">
                  <c:v>0.29442231971377336</c:v>
                </c:pt>
              </c:numCache>
            </c:numRef>
          </c:xVal>
          <c:yVal>
            <c:numRef>
              <c:f>'Dés Occitanie'!$M$3:$M$12</c:f>
              <c:numCache>
                <c:formatCode>0.00</c:formatCode>
                <c:ptCount val="10"/>
                <c:pt idx="0">
                  <c:v>14.25</c:v>
                </c:pt>
                <c:pt idx="1">
                  <c:v>12.75</c:v>
                </c:pt>
                <c:pt idx="2">
                  <c:v>11.25</c:v>
                </c:pt>
                <c:pt idx="3">
                  <c:v>9.75</c:v>
                </c:pt>
                <c:pt idx="4">
                  <c:v>8.25</c:v>
                </c:pt>
                <c:pt idx="5">
                  <c:v>6.75</c:v>
                </c:pt>
                <c:pt idx="6">
                  <c:v>5.25</c:v>
                </c:pt>
                <c:pt idx="7">
                  <c:v>3.75</c:v>
                </c:pt>
                <c:pt idx="8">
                  <c:v>2.25</c:v>
                </c:pt>
                <c:pt idx="9">
                  <c:v>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F619-4052-8EFE-6439BDA09821}"/>
            </c:ext>
          </c:extLst>
        </c:ser>
        <c:ser>
          <c:idx val="6"/>
          <c:order val="6"/>
          <c:tx>
            <c:strRef>
              <c:f>'Dés Occitanie'!$H$2</c:f>
              <c:strCache>
                <c:ptCount val="1"/>
                <c:pt idx="0">
                  <c:v>Déséquilibre national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bg1"/>
              </a:solidFill>
              <a:ln w="15875">
                <a:solidFill>
                  <a:schemeClr val="tx1"/>
                </a:solidFill>
              </a:ln>
              <a:effectLst/>
            </c:spPr>
          </c:marker>
          <c:xVal>
            <c:numRef>
              <c:f>'Dés Occitanie'!$H$3:$H$12</c:f>
              <c:numCache>
                <c:formatCode>0%</c:formatCode>
                <c:ptCount val="10"/>
                <c:pt idx="0">
                  <c:v>0.42425142176869124</c:v>
                </c:pt>
                <c:pt idx="1">
                  <c:v>0.44485658555852242</c:v>
                </c:pt>
                <c:pt idx="2">
                  <c:v>0.33221214073854716</c:v>
                </c:pt>
                <c:pt idx="3">
                  <c:v>0.31361956644457617</c:v>
                </c:pt>
                <c:pt idx="4">
                  <c:v>0.24317775285770563</c:v>
                </c:pt>
                <c:pt idx="5">
                  <c:v>0.23233861927468746</c:v>
                </c:pt>
                <c:pt idx="6">
                  <c:v>0.24633616838058109</c:v>
                </c:pt>
                <c:pt idx="7">
                  <c:v>0.1643308652964707</c:v>
                </c:pt>
                <c:pt idx="8">
                  <c:v>0.27484860907174091</c:v>
                </c:pt>
                <c:pt idx="9">
                  <c:v>0.24601745271010389</c:v>
                </c:pt>
              </c:numCache>
            </c:numRef>
          </c:xVal>
          <c:yVal>
            <c:numRef>
              <c:f>'Dés Occitanie'!$M$3:$M$12</c:f>
              <c:numCache>
                <c:formatCode>0.00</c:formatCode>
                <c:ptCount val="10"/>
                <c:pt idx="0">
                  <c:v>14.25</c:v>
                </c:pt>
                <c:pt idx="1">
                  <c:v>12.75</c:v>
                </c:pt>
                <c:pt idx="2">
                  <c:v>11.25</c:v>
                </c:pt>
                <c:pt idx="3">
                  <c:v>9.75</c:v>
                </c:pt>
                <c:pt idx="4">
                  <c:v>8.25</c:v>
                </c:pt>
                <c:pt idx="5">
                  <c:v>6.75</c:v>
                </c:pt>
                <c:pt idx="6">
                  <c:v>5.25</c:v>
                </c:pt>
                <c:pt idx="7">
                  <c:v>3.75</c:v>
                </c:pt>
                <c:pt idx="8">
                  <c:v>2.25</c:v>
                </c:pt>
                <c:pt idx="9">
                  <c:v>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F619-4052-8EFE-6439BDA09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70000000000000007"/>
          <c:min val="-0.25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inMax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1.5496698248636233E-2"/>
          <c:y val="0.34642020017481101"/>
          <c:w val="0.18266340532051212"/>
          <c:h val="0.22312247023387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IDF'!$B$2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2B-478E-AD5E-4A661B1AFB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IDF'!$A$3:$A$12</c:f>
              <c:strCache>
                <c:ptCount val="10"/>
                <c:pt idx="0">
                  <c:v>Employés de maison</c:v>
                </c:pt>
                <c:pt idx="1">
                  <c:v>Aides à domicile</c:v>
                </c:pt>
                <c:pt idx="2">
                  <c:v>Conducteurs d'engins du bâtiment et des travaux publics</c:v>
                </c:pt>
                <c:pt idx="3">
                  <c:v>Ouvriers qualifiés du gros œuvre du bâtiment</c:v>
                </c:pt>
                <c:pt idx="4">
                  <c:v>Conducteurs de véhicules</c:v>
                </c:pt>
                <c:pt idx="5">
                  <c:v>Agents d'entretien</c:v>
                </c:pt>
                <c:pt idx="6">
                  <c:v>Ouvriers qualifiés de la manutention</c:v>
                </c:pt>
                <c:pt idx="7">
                  <c:v>Ouvriers qualifiés des travaux publics, 
du béton et de l'extraction</c:v>
                </c:pt>
                <c:pt idx="8">
                  <c:v>Dirigeants d'entreprises</c:v>
                </c:pt>
                <c:pt idx="9">
                  <c:v>Employés des services divers</c:v>
                </c:pt>
              </c:strCache>
            </c:strRef>
          </c:cat>
          <c:val>
            <c:numRef>
              <c:f>'Dés IDF'!$B$3:$B$12</c:f>
              <c:numCache>
                <c:formatCode>0%</c:formatCode>
                <c:ptCount val="10"/>
                <c:pt idx="0">
                  <c:v>0.22790196084637562</c:v>
                </c:pt>
                <c:pt idx="1">
                  <c:v>0.33419142581419914</c:v>
                </c:pt>
                <c:pt idx="2">
                  <c:v>0.2517332184497153</c:v>
                </c:pt>
                <c:pt idx="3">
                  <c:v>0.10023265672855812</c:v>
                </c:pt>
                <c:pt idx="4">
                  <c:v>8.78338764606761E-2</c:v>
                </c:pt>
                <c:pt idx="5">
                  <c:v>3.1790828895060616E-2</c:v>
                </c:pt>
                <c:pt idx="6">
                  <c:v>0.11589247829631094</c:v>
                </c:pt>
                <c:pt idx="7">
                  <c:v>0.11755236010878219</c:v>
                </c:pt>
                <c:pt idx="8">
                  <c:v>4.6360545839401336E-2</c:v>
                </c:pt>
                <c:pt idx="9">
                  <c:v>0.10654177040794333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2B-478E-AD5E-4A661B1AFB5B}"/>
            </c:ext>
          </c:extLst>
        </c:ser>
        <c:ser>
          <c:idx val="3"/>
          <c:order val="1"/>
          <c:tx>
            <c:strRef>
              <c:f>'Dés IDF'!$C$2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2B-478E-AD5E-4A661B1AFB5B}"/>
              </c:ext>
            </c:extLst>
          </c:dPt>
          <c:dLbls>
            <c:dLbl>
              <c:idx val="0"/>
              <c:layout>
                <c:manualLayout>
                  <c:x val="-1.0938845822566753E-2"/>
                  <c:y val="3.9259054892350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52-494B-B207-E679748075A6}"/>
                </c:ext>
              </c:extLst>
            </c:dLbl>
            <c:dLbl>
              <c:idx val="2"/>
              <c:layout>
                <c:manualLayout>
                  <c:x val="-2.096612115991961E-2"/>
                  <c:y val="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B-478E-AD5E-4A661B1AFB5B}"/>
                </c:ext>
              </c:extLst>
            </c:dLbl>
            <c:dLbl>
              <c:idx val="3"/>
              <c:layout>
                <c:manualLayout>
                  <c:x val="7.29256388171116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B-478E-AD5E-4A661B1AFB5B}"/>
                </c:ext>
              </c:extLst>
            </c:dLbl>
            <c:dLbl>
              <c:idx val="4"/>
              <c:layout>
                <c:manualLayout>
                  <c:x val="5.378265862761987E-2"/>
                  <c:y val="1.963107307825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B-478E-AD5E-4A661B1AFB5B}"/>
                </c:ext>
              </c:extLst>
            </c:dLbl>
            <c:dLbl>
              <c:idx val="6"/>
              <c:layout>
                <c:manualLayout>
                  <c:x val="1.9142980189491683E-2"/>
                  <c:y val="7.197410251833533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52B-478E-AD5E-4A661B1AFB5B}"/>
                </c:ext>
              </c:extLst>
            </c:dLbl>
            <c:dLbl>
              <c:idx val="7"/>
              <c:layout>
                <c:manualLayout>
                  <c:x val="-1.1850416307780649E-2"/>
                  <c:y val="1.5456320823760075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B-478E-AD5E-4A661B1AFB5B}"/>
                </c:ext>
              </c:extLst>
            </c:dLbl>
            <c:dLbl>
              <c:idx val="9"/>
              <c:layout>
                <c:manualLayout>
                  <c:x val="-3.6462819408555974E-2"/>
                  <c:y val="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52-494B-B207-E67974807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IDF'!$A$3:$A$12</c:f>
              <c:strCache>
                <c:ptCount val="10"/>
                <c:pt idx="0">
                  <c:v>Employés de maison</c:v>
                </c:pt>
                <c:pt idx="1">
                  <c:v>Aides à domicile</c:v>
                </c:pt>
                <c:pt idx="2">
                  <c:v>Conducteurs d'engins du bâtiment et des travaux publics</c:v>
                </c:pt>
                <c:pt idx="3">
                  <c:v>Ouvriers qualifiés du gros œuvre du bâtiment</c:v>
                </c:pt>
                <c:pt idx="4">
                  <c:v>Conducteurs de véhicules</c:v>
                </c:pt>
                <c:pt idx="5">
                  <c:v>Agents d'entretien</c:v>
                </c:pt>
                <c:pt idx="6">
                  <c:v>Ouvriers qualifiés de la manutention</c:v>
                </c:pt>
                <c:pt idx="7">
                  <c:v>Ouvriers qualifiés des travaux publics, 
du béton et de l'extraction</c:v>
                </c:pt>
                <c:pt idx="8">
                  <c:v>Dirigeants d'entreprises</c:v>
                </c:pt>
                <c:pt idx="9">
                  <c:v>Employés des services divers</c:v>
                </c:pt>
              </c:strCache>
            </c:strRef>
          </c:cat>
          <c:val>
            <c:numRef>
              <c:f>'Dés IDF'!$C$3:$C$12</c:f>
              <c:numCache>
                <c:formatCode>0%</c:formatCode>
                <c:ptCount val="10"/>
                <c:pt idx="0">
                  <c:v>0.40526193423474488</c:v>
                </c:pt>
                <c:pt idx="1">
                  <c:v>0.33929478615347813</c:v>
                </c:pt>
                <c:pt idx="2">
                  <c:v>0.28007614635442818</c:v>
                </c:pt>
                <c:pt idx="3">
                  <c:v>0.32352877646406986</c:v>
                </c:pt>
                <c:pt idx="4">
                  <c:v>0.29773590805664957</c:v>
                </c:pt>
                <c:pt idx="5">
                  <c:v>0.36392781624628817</c:v>
                </c:pt>
                <c:pt idx="6">
                  <c:v>0.32428712944793719</c:v>
                </c:pt>
                <c:pt idx="7">
                  <c:v>0.28825277586058312</c:v>
                </c:pt>
                <c:pt idx="8">
                  <c:v>0.31102121497323459</c:v>
                </c:pt>
                <c:pt idx="9">
                  <c:v>0.26575705485778167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2B-478E-AD5E-4A661B1AFB5B}"/>
            </c:ext>
          </c:extLst>
        </c:ser>
        <c:ser>
          <c:idx val="5"/>
          <c:order val="2"/>
          <c:tx>
            <c:strRef>
              <c:f>'Dés IDF'!$E$2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1718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C017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2B-478E-AD5E-4A661B1AFB5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92AB38E7-D0B8-46DA-844F-49F83D2B2A68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52B-478E-AD5E-4A661B1AFB5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C1889E4-21C7-4A72-A38D-9D3EE1BABEE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52B-478E-AD5E-4A661B1AFB5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EE7CBA5-7262-4EED-8F63-DCCCF8133BB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52B-478E-AD5E-4A661B1AFB5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FC63B4D-AA3B-4FF7-A3AE-A5340B2DB2E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52B-478E-AD5E-4A661B1AFB5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E478D58-D1C3-4A46-AAF3-367CFBAD118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52B-478E-AD5E-4A661B1AFB5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F290798-7AE6-4BE5-9656-AC40AB7ED63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52B-478E-AD5E-4A661B1AFB5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E5805A2-1CAA-43FB-925C-0333BD07ADC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52B-478E-AD5E-4A661B1AFB5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BE31632-B03E-4D99-AA25-8777A75EE6D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52B-478E-AD5E-4A661B1AFB5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A46A388-675F-4D66-9458-45659F891E2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52B-478E-AD5E-4A661B1AFB5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52AD339-8A98-4702-9A5F-25C652C044B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52B-478E-AD5E-4A661B1AF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IDF'!$A$3:$A$12</c:f>
              <c:strCache>
                <c:ptCount val="10"/>
                <c:pt idx="0">
                  <c:v>Employés de maison</c:v>
                </c:pt>
                <c:pt idx="1">
                  <c:v>Aides à domicile</c:v>
                </c:pt>
                <c:pt idx="2">
                  <c:v>Conducteurs d'engins du bâtiment et des travaux publics</c:v>
                </c:pt>
                <c:pt idx="3">
                  <c:v>Ouvriers qualifiés du gros œuvre du bâtiment</c:v>
                </c:pt>
                <c:pt idx="4">
                  <c:v>Conducteurs de véhicules</c:v>
                </c:pt>
                <c:pt idx="5">
                  <c:v>Agents d'entretien</c:v>
                </c:pt>
                <c:pt idx="6">
                  <c:v>Ouvriers qualifiés de la manutention</c:v>
                </c:pt>
                <c:pt idx="7">
                  <c:v>Ouvriers qualifiés des travaux publics, 
du béton et de l'extraction</c:v>
                </c:pt>
                <c:pt idx="8">
                  <c:v>Dirigeants d'entreprises</c:v>
                </c:pt>
                <c:pt idx="9">
                  <c:v>Employés des services divers</c:v>
                </c:pt>
              </c:strCache>
            </c:strRef>
          </c:cat>
          <c:val>
            <c:numRef>
              <c:f>'Dés IDF'!$E$3:$E$12</c:f>
              <c:numCache>
                <c:formatCode>0%</c:formatCode>
                <c:ptCount val="10"/>
                <c:pt idx="0">
                  <c:v>-8.3979444675326753E-2</c:v>
                </c:pt>
                <c:pt idx="1">
                  <c:v>-0.13959378386061708</c:v>
                </c:pt>
                <c:pt idx="2">
                  <c:v>-0.13712030904243883</c:v>
                </c:pt>
                <c:pt idx="3">
                  <c:v>-8.1481090860001368E-2</c:v>
                </c:pt>
                <c:pt idx="4">
                  <c:v>-0.12531476519148538</c:v>
                </c:pt>
                <c:pt idx="5">
                  <c:v>-0.10283487491310923</c:v>
                </c:pt>
                <c:pt idx="6">
                  <c:v>-0.17471965278565582</c:v>
                </c:pt>
                <c:pt idx="7">
                  <c:v>-0.15532787048486604</c:v>
                </c:pt>
                <c:pt idx="8">
                  <c:v>-9.6521315754841602E-2</c:v>
                </c:pt>
                <c:pt idx="9">
                  <c:v>-0.14886428716739264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IDF'!$K$3:$K$12</c15:f>
                <c15:dlblRangeCache>
                  <c:ptCount val="10"/>
                  <c:pt idx="0">
                    <c:v>8%</c:v>
                  </c:pt>
                  <c:pt idx="1">
                    <c:v>14%</c:v>
                  </c:pt>
                  <c:pt idx="2">
                    <c:v>14%</c:v>
                  </c:pt>
                  <c:pt idx="3">
                    <c:v>8%</c:v>
                  </c:pt>
                  <c:pt idx="4">
                    <c:v>13%</c:v>
                  </c:pt>
                  <c:pt idx="5">
                    <c:v>10%</c:v>
                  </c:pt>
                  <c:pt idx="6">
                    <c:v>17%</c:v>
                  </c:pt>
                  <c:pt idx="7">
                    <c:v>16%</c:v>
                  </c:pt>
                  <c:pt idx="8">
                    <c:v>10%</c:v>
                  </c:pt>
                  <c:pt idx="9">
                    <c:v>15%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352B-478E-AD5E-4A661B1AFB5B}"/>
            </c:ext>
          </c:extLst>
        </c:ser>
        <c:ser>
          <c:idx val="1"/>
          <c:order val="3"/>
          <c:tx>
            <c:strRef>
              <c:f>'Dés IDF'!$F$2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IDF'!$A$3:$A$12</c:f>
              <c:strCache>
                <c:ptCount val="10"/>
                <c:pt idx="0">
                  <c:v>Employés de maison</c:v>
                </c:pt>
                <c:pt idx="1">
                  <c:v>Aides à domicile</c:v>
                </c:pt>
                <c:pt idx="2">
                  <c:v>Conducteurs d'engins du bâtiment et des travaux publics</c:v>
                </c:pt>
                <c:pt idx="3">
                  <c:v>Ouvriers qualifiés du gros œuvre du bâtiment</c:v>
                </c:pt>
                <c:pt idx="4">
                  <c:v>Conducteurs de véhicules</c:v>
                </c:pt>
                <c:pt idx="5">
                  <c:v>Agents d'entretien</c:v>
                </c:pt>
                <c:pt idx="6">
                  <c:v>Ouvriers qualifiés de la manutention</c:v>
                </c:pt>
                <c:pt idx="7">
                  <c:v>Ouvriers qualifiés des travaux publics, 
du béton et de l'extraction</c:v>
                </c:pt>
                <c:pt idx="8">
                  <c:v>Dirigeants d'entreprises</c:v>
                </c:pt>
                <c:pt idx="9">
                  <c:v>Employés des services divers</c:v>
                </c:pt>
              </c:strCache>
            </c:strRef>
          </c:cat>
          <c:val>
            <c:numRef>
              <c:f>'Dés IDF'!$F$3:$F$12</c:f>
              <c:numCache>
                <c:formatCode>0%</c:formatCode>
                <c:ptCount val="10"/>
                <c:pt idx="0">
                  <c:v>6.4393503218671457E-3</c:v>
                </c:pt>
                <c:pt idx="1">
                  <c:v>1.7215594713262648E-2</c:v>
                </c:pt>
                <c:pt idx="2">
                  <c:v>2.5156357901185193E-2</c:v>
                </c:pt>
                <c:pt idx="3">
                  <c:v>4.7629032638049323E-2</c:v>
                </c:pt>
                <c:pt idx="4">
                  <c:v>4.229963656160151E-2</c:v>
                </c:pt>
                <c:pt idx="5">
                  <c:v>7.1639872484854485E-3</c:v>
                </c:pt>
                <c:pt idx="6">
                  <c:v>1.8944415505338704E-2</c:v>
                </c:pt>
                <c:pt idx="7">
                  <c:v>3.1391275547728976E-2</c:v>
                </c:pt>
                <c:pt idx="8">
                  <c:v>1.2920832333394845E-2</c:v>
                </c:pt>
                <c:pt idx="9">
                  <c:v>4.3909830745564433E-2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52B-478E-AD5E-4A661B1AFB5B}"/>
            </c:ext>
          </c:extLst>
        </c:ser>
        <c:ser>
          <c:idx val="4"/>
          <c:order val="5"/>
          <c:tx>
            <c:strRef>
              <c:f>'Dés IDF'!$I$2</c:f>
              <c:strCache>
                <c:ptCount val="1"/>
                <c:pt idx="0">
                  <c:v>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6E43391-0798-4E7D-8BA0-B7958AACDBA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352B-478E-AD5E-4A661B1AFB5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8333BD8-144D-48E3-8C9D-5A930CB9233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52B-478E-AD5E-4A661B1AFB5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F1408EA-B898-4517-9180-9FCD533A7F0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52B-478E-AD5E-4A661B1AFB5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37CE1CA-DDE3-4255-A981-5E6AB06D8C1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52B-478E-AD5E-4A661B1AFB5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8D4994E-786D-49AF-8DC0-09ABB9E6894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352B-478E-AD5E-4A661B1AFB5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3A24BC0-BC3C-4DB8-8947-4295983EC30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352B-478E-AD5E-4A661B1AFB5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54F5726-4997-47C1-BE70-47B676400AE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352B-478E-AD5E-4A661B1AFB5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A885D99-11AD-4460-B7CA-1CA852862B8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352B-478E-AD5E-4A661B1AFB5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F4974FE-3729-4787-9923-1A405C05B0D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352B-478E-AD5E-4A661B1AFB5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5233451-5A1C-4B5C-B80C-D3FBC5DE590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352B-478E-AD5E-4A661B1AF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IDF'!$A$3:$A$12</c:f>
              <c:strCache>
                <c:ptCount val="10"/>
                <c:pt idx="0">
                  <c:v>Employés de maison</c:v>
                </c:pt>
                <c:pt idx="1">
                  <c:v>Aides à domicile</c:v>
                </c:pt>
                <c:pt idx="2">
                  <c:v>Conducteurs d'engins du bâtiment et des travaux publics</c:v>
                </c:pt>
                <c:pt idx="3">
                  <c:v>Ouvriers qualifiés du gros œuvre du bâtiment</c:v>
                </c:pt>
                <c:pt idx="4">
                  <c:v>Conducteurs de véhicules</c:v>
                </c:pt>
                <c:pt idx="5">
                  <c:v>Agents d'entretien</c:v>
                </c:pt>
                <c:pt idx="6">
                  <c:v>Ouvriers qualifiés de la manutention</c:v>
                </c:pt>
                <c:pt idx="7">
                  <c:v>Ouvriers qualifiés des travaux publics, 
du béton et de l'extraction</c:v>
                </c:pt>
                <c:pt idx="8">
                  <c:v>Dirigeants d'entreprises</c:v>
                </c:pt>
                <c:pt idx="9">
                  <c:v>Employés des services divers</c:v>
                </c:pt>
              </c:strCache>
            </c:strRef>
          </c:cat>
          <c:val>
            <c:numRef>
              <c:f>'Dés IDF'!$I$3:$I$12</c:f>
              <c:numCache>
                <c:formatCode>0.0%</c:formatCode>
                <c:ptCount val="10"/>
                <c:pt idx="0">
                  <c:v>0.09</c:v>
                </c:pt>
                <c:pt idx="1">
                  <c:v>3.8901438722047765E-2</c:v>
                </c:pt>
                <c:pt idx="2">
                  <c:v>0.17263752269765886</c:v>
                </c:pt>
                <c:pt idx="3">
                  <c:v>0.25821277957231026</c:v>
                </c:pt>
                <c:pt idx="4">
                  <c:v>0.30173382432406043</c:v>
                </c:pt>
                <c:pt idx="5">
                  <c:v>0.32672061301315336</c:v>
                </c:pt>
                <c:pt idx="6">
                  <c:v>0.27047922215340076</c:v>
                </c:pt>
                <c:pt idx="7">
                  <c:v>0.29240683388589334</c:v>
                </c:pt>
                <c:pt idx="8">
                  <c:v>0.35930065225695679</c:v>
                </c:pt>
                <c:pt idx="9">
                  <c:v>0.31339458939169818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IDF'!$N$3:$N$12</c15:f>
                <c15:dlblRangeCache>
                  <c:ptCount val="10"/>
                  <c:pt idx="0">
                    <c:v>26</c:v>
                  </c:pt>
                  <c:pt idx="1">
                    <c:v>38</c:v>
                  </c:pt>
                  <c:pt idx="2">
                    <c:v>3</c:v>
                  </c:pt>
                  <c:pt idx="3">
                    <c:v>17</c:v>
                  </c:pt>
                  <c:pt idx="4">
                    <c:v>47</c:v>
                  </c:pt>
                  <c:pt idx="5">
                    <c:v>65</c:v>
                  </c:pt>
                  <c:pt idx="6">
                    <c:v>21</c:v>
                  </c:pt>
                  <c:pt idx="7">
                    <c:v>4</c:v>
                  </c:pt>
                  <c:pt idx="8">
                    <c:v>12</c:v>
                  </c:pt>
                  <c:pt idx="9">
                    <c:v>14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0-352B-478E-AD5E-4A661B1AF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IDF'!$G$2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IDF'!$G$3:$G$12</c:f>
              <c:numCache>
                <c:formatCode>0%</c:formatCode>
                <c:ptCount val="10"/>
                <c:pt idx="0">
                  <c:v>0.55562380072766082</c:v>
                </c:pt>
                <c:pt idx="1">
                  <c:v>0.55110802282032278</c:v>
                </c:pt>
                <c:pt idx="2">
                  <c:v>0.41984541366288991</c:v>
                </c:pt>
                <c:pt idx="3">
                  <c:v>0.3899093749706759</c:v>
                </c:pt>
                <c:pt idx="4">
                  <c:v>0.30255465588744179</c:v>
                </c:pt>
                <c:pt idx="5">
                  <c:v>0.30004775747672502</c:v>
                </c:pt>
                <c:pt idx="6">
                  <c:v>0.28440437046393102</c:v>
                </c:pt>
                <c:pt idx="7">
                  <c:v>0.28186854103222819</c:v>
                </c:pt>
                <c:pt idx="8">
                  <c:v>0.27378127739118924</c:v>
                </c:pt>
                <c:pt idx="9">
                  <c:v>0.26734436884389678</c:v>
                </c:pt>
              </c:numCache>
            </c:numRef>
          </c:xVal>
          <c:yVal>
            <c:numRef>
              <c:f>'Dés IDF'!$M$3:$M$12</c:f>
              <c:numCache>
                <c:formatCode>0.00</c:formatCode>
                <c:ptCount val="10"/>
                <c:pt idx="0">
                  <c:v>14.25</c:v>
                </c:pt>
                <c:pt idx="1">
                  <c:v>12.75</c:v>
                </c:pt>
                <c:pt idx="2">
                  <c:v>11.25</c:v>
                </c:pt>
                <c:pt idx="3">
                  <c:v>9.75</c:v>
                </c:pt>
                <c:pt idx="4">
                  <c:v>8.25</c:v>
                </c:pt>
                <c:pt idx="5">
                  <c:v>6.75</c:v>
                </c:pt>
                <c:pt idx="6">
                  <c:v>5.25</c:v>
                </c:pt>
                <c:pt idx="7">
                  <c:v>3.75</c:v>
                </c:pt>
                <c:pt idx="8">
                  <c:v>2.25</c:v>
                </c:pt>
                <c:pt idx="9">
                  <c:v>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352B-478E-AD5E-4A661B1AFB5B}"/>
            </c:ext>
          </c:extLst>
        </c:ser>
        <c:ser>
          <c:idx val="6"/>
          <c:order val="6"/>
          <c:tx>
            <c:strRef>
              <c:f>'Dés IDF'!$H$2</c:f>
              <c:strCache>
                <c:ptCount val="1"/>
                <c:pt idx="0">
                  <c:v>Déséquilibre national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bg1"/>
              </a:solidFill>
              <a:ln w="15875">
                <a:solidFill>
                  <a:schemeClr val="tx1"/>
                </a:solidFill>
              </a:ln>
              <a:effectLst/>
            </c:spPr>
          </c:marker>
          <c:xVal>
            <c:numRef>
              <c:f>'Dés IDF'!$H$3:$H$12</c:f>
              <c:numCache>
                <c:formatCode>0%</c:formatCode>
                <c:ptCount val="10"/>
                <c:pt idx="0">
                  <c:v>0.44485658555852242</c:v>
                </c:pt>
                <c:pt idx="1">
                  <c:v>0.42425142176869124</c:v>
                </c:pt>
                <c:pt idx="2">
                  <c:v>0.19445789426384355</c:v>
                </c:pt>
                <c:pt idx="3">
                  <c:v>0.18903380571015882</c:v>
                </c:pt>
                <c:pt idx="4">
                  <c:v>0.24601745271010389</c:v>
                </c:pt>
                <c:pt idx="5">
                  <c:v>0.26773045979587989</c:v>
                </c:pt>
                <c:pt idx="6">
                  <c:v>0.33221214073854716</c:v>
                </c:pt>
                <c:pt idx="7">
                  <c:v>0.21114172886514995</c:v>
                </c:pt>
                <c:pt idx="8">
                  <c:v>0.31361956644457617</c:v>
                </c:pt>
                <c:pt idx="9">
                  <c:v>0.22529053804597515</c:v>
                </c:pt>
              </c:numCache>
            </c:numRef>
          </c:xVal>
          <c:yVal>
            <c:numRef>
              <c:f>'Dés IDF'!$M$3:$M$12</c:f>
              <c:numCache>
                <c:formatCode>0.00</c:formatCode>
                <c:ptCount val="10"/>
                <c:pt idx="0">
                  <c:v>14.25</c:v>
                </c:pt>
                <c:pt idx="1">
                  <c:v>12.75</c:v>
                </c:pt>
                <c:pt idx="2">
                  <c:v>11.25</c:v>
                </c:pt>
                <c:pt idx="3">
                  <c:v>9.75</c:v>
                </c:pt>
                <c:pt idx="4">
                  <c:v>8.25</c:v>
                </c:pt>
                <c:pt idx="5">
                  <c:v>6.75</c:v>
                </c:pt>
                <c:pt idx="6">
                  <c:v>5.25</c:v>
                </c:pt>
                <c:pt idx="7">
                  <c:v>3.75</c:v>
                </c:pt>
                <c:pt idx="8">
                  <c:v>2.25</c:v>
                </c:pt>
                <c:pt idx="9">
                  <c:v>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352B-478E-AD5E-4A661B1AF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75000000000000011"/>
          <c:min val="-0.2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inMax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1.8231409704277921E-2"/>
          <c:y val="0.70760350518443627"/>
          <c:w val="0.18266340532051212"/>
          <c:h val="0.22312247023387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Bretagne'!$B$2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CD-46FF-AAEC-A4185668C3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Bretagne'!$A$3:$A$12</c:f>
              <c:strCache>
                <c:ptCount val="10"/>
                <c:pt idx="0">
                  <c:v>Employés de maison</c:v>
                </c:pt>
                <c:pt idx="1">
                  <c:v>Aides à domicile</c:v>
                </c:pt>
                <c:pt idx="2">
                  <c:v>Ouvriers qualifiés de la manutention</c:v>
                </c:pt>
                <c:pt idx="3">
                  <c:v>Cadres commerciaux et technico-commerciaux</c:v>
                </c:pt>
                <c:pt idx="4">
                  <c:v>Dirigeants d'entreprises</c:v>
                </c:pt>
                <c:pt idx="5">
                  <c:v>Professions intermédiaires administratives 
de la fonction publique (catégorie B et assimilés)</c:v>
                </c:pt>
                <c:pt idx="6">
                  <c:v>Agents d'exploitation des transports</c:v>
                </c:pt>
                <c:pt idx="7">
                  <c:v>Cadres des services administratifs, comptables et financiers</c:v>
                </c:pt>
                <c:pt idx="8">
                  <c:v>Assistantes maternelles</c:v>
                </c:pt>
                <c:pt idx="9">
                  <c:v>Ouvriers du textile et du cuir</c:v>
                </c:pt>
              </c:strCache>
            </c:strRef>
          </c:cat>
          <c:val>
            <c:numRef>
              <c:f>'Dés Bretagne'!$B$3:$B$12</c:f>
              <c:numCache>
                <c:formatCode>0%</c:formatCode>
                <c:ptCount val="10"/>
                <c:pt idx="0">
                  <c:v>-4.4890876677238262E-2</c:v>
                </c:pt>
                <c:pt idx="1">
                  <c:v>0.18703949503264575</c:v>
                </c:pt>
                <c:pt idx="2">
                  <c:v>0.18886443491297764</c:v>
                </c:pt>
                <c:pt idx="3">
                  <c:v>0.25183002686235251</c:v>
                </c:pt>
                <c:pt idx="4">
                  <c:v>9.3951306867804049E-2</c:v>
                </c:pt>
                <c:pt idx="5">
                  <c:v>3.6570192535880952E-2</c:v>
                </c:pt>
                <c:pt idx="6">
                  <c:v>0.17761038772641191</c:v>
                </c:pt>
                <c:pt idx="7">
                  <c:v>0.16885053656974297</c:v>
                </c:pt>
                <c:pt idx="8">
                  <c:v>-3.2511585104039668E-2</c:v>
                </c:pt>
                <c:pt idx="9">
                  <c:v>6.3081440497118932E-2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CD-46FF-AAEC-A4185668C333}"/>
            </c:ext>
          </c:extLst>
        </c:ser>
        <c:ser>
          <c:idx val="3"/>
          <c:order val="1"/>
          <c:tx>
            <c:strRef>
              <c:f>'Dés Bretagne'!$C$2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CD-46FF-AAEC-A4185668C333}"/>
              </c:ext>
            </c:extLst>
          </c:dPt>
          <c:dLbls>
            <c:dLbl>
              <c:idx val="2"/>
              <c:layout>
                <c:manualLayout>
                  <c:x val="-2.096612115991961E-2"/>
                  <c:y val="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CD-46FF-AAEC-A4185668C333}"/>
                </c:ext>
              </c:extLst>
            </c:dLbl>
            <c:dLbl>
              <c:idx val="3"/>
              <c:layout>
                <c:manualLayout>
                  <c:x val="7.29256388171116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CD-46FF-AAEC-A4185668C333}"/>
                </c:ext>
              </c:extLst>
            </c:dLbl>
            <c:dLbl>
              <c:idx val="4"/>
              <c:layout>
                <c:manualLayout>
                  <c:x val="5.378265862761987E-2"/>
                  <c:y val="1.963107307825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CD-46FF-AAEC-A4185668C333}"/>
                </c:ext>
              </c:extLst>
            </c:dLbl>
            <c:dLbl>
              <c:idx val="6"/>
              <c:layout>
                <c:manualLayout>
                  <c:x val="1.9142980189491683E-2"/>
                  <c:y val="7.197410251833533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CD-46FF-AAEC-A4185668C333}"/>
                </c:ext>
              </c:extLst>
            </c:dLbl>
            <c:dLbl>
              <c:idx val="7"/>
              <c:layout>
                <c:manualLayout>
                  <c:x val="-1.9142980189491818E-2"/>
                  <c:y val="-1.96295274461738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CD-46FF-AAEC-A4185668C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Bretagne'!$A$3:$A$12</c:f>
              <c:strCache>
                <c:ptCount val="10"/>
                <c:pt idx="0">
                  <c:v>Employés de maison</c:v>
                </c:pt>
                <c:pt idx="1">
                  <c:v>Aides à domicile</c:v>
                </c:pt>
                <c:pt idx="2">
                  <c:v>Ouvriers qualifiés de la manutention</c:v>
                </c:pt>
                <c:pt idx="3">
                  <c:v>Cadres commerciaux et technico-commerciaux</c:v>
                </c:pt>
                <c:pt idx="4">
                  <c:v>Dirigeants d'entreprises</c:v>
                </c:pt>
                <c:pt idx="5">
                  <c:v>Professions intermédiaires administratives 
de la fonction publique (catégorie B et assimilés)</c:v>
                </c:pt>
                <c:pt idx="6">
                  <c:v>Agents d'exploitation des transports</c:v>
                </c:pt>
                <c:pt idx="7">
                  <c:v>Cadres des services administratifs, comptables et financiers</c:v>
                </c:pt>
                <c:pt idx="8">
                  <c:v>Assistantes maternelles</c:v>
                </c:pt>
                <c:pt idx="9">
                  <c:v>Ouvriers du textile et du cuir</c:v>
                </c:pt>
              </c:strCache>
            </c:strRef>
          </c:cat>
          <c:val>
            <c:numRef>
              <c:f>'Dés Bretagne'!$C$3:$C$12</c:f>
              <c:numCache>
                <c:formatCode>0%</c:formatCode>
                <c:ptCount val="10"/>
                <c:pt idx="0">
                  <c:v>0.63603208424540514</c:v>
                </c:pt>
                <c:pt idx="1">
                  <c:v>0.41805694424482825</c:v>
                </c:pt>
                <c:pt idx="2">
                  <c:v>0.34648682873858028</c:v>
                </c:pt>
                <c:pt idx="3">
                  <c:v>0.29604821299030165</c:v>
                </c:pt>
                <c:pt idx="4">
                  <c:v>0.31649569559167368</c:v>
                </c:pt>
                <c:pt idx="5">
                  <c:v>0.42524953668728738</c:v>
                </c:pt>
                <c:pt idx="6">
                  <c:v>0.3105481506433091</c:v>
                </c:pt>
                <c:pt idx="7">
                  <c:v>0.3189403004327076</c:v>
                </c:pt>
                <c:pt idx="8">
                  <c:v>0.40239054982536687</c:v>
                </c:pt>
                <c:pt idx="9">
                  <c:v>0.34986747954122432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8CD-46FF-AAEC-A4185668C333}"/>
            </c:ext>
          </c:extLst>
        </c:ser>
        <c:ser>
          <c:idx val="5"/>
          <c:order val="2"/>
          <c:tx>
            <c:strRef>
              <c:f>'Dés Bretagne'!$E$2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1718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C017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8CD-46FF-AAEC-A4185668C333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7EDEA12A-593D-48BF-84AD-6BCB00F9BC7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78CD-46FF-AAEC-A4185668C33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36C69D1-F5BA-47A1-BC32-2EF0E8A3C20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8CD-46FF-AAEC-A4185668C33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F37FE99-C608-4CB2-89F4-6D99BB152E7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8CD-46FF-AAEC-A4185668C33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7393A5B-29CB-42E7-9D1E-22A7C198517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8CD-46FF-AAEC-A4185668C33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42AC3AF-ADF1-43E8-B18B-8E8EE1670B1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8CD-46FF-AAEC-A4185668C33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B4C6FA5-8F80-41A4-9285-394A15C5777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8CD-46FF-AAEC-A4185668C33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03BF528-EC66-48CF-9374-04400A86D2E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8CD-46FF-AAEC-A4185668C33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7FF8E89-EC4D-4A6D-85C3-F1AECB24513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8CD-46FF-AAEC-A4185668C33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4FBDDFF-9571-44D5-BA49-99990697970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8CD-46FF-AAEC-A4185668C33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0C7D912-C8B1-47DB-A66C-A836328ABA4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8CD-46FF-AAEC-A4185668C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Bretagne'!$A$3:$A$12</c:f>
              <c:strCache>
                <c:ptCount val="10"/>
                <c:pt idx="0">
                  <c:v>Employés de maison</c:v>
                </c:pt>
                <c:pt idx="1">
                  <c:v>Aides à domicile</c:v>
                </c:pt>
                <c:pt idx="2">
                  <c:v>Ouvriers qualifiés de la manutention</c:v>
                </c:pt>
                <c:pt idx="3">
                  <c:v>Cadres commerciaux et technico-commerciaux</c:v>
                </c:pt>
                <c:pt idx="4">
                  <c:v>Dirigeants d'entreprises</c:v>
                </c:pt>
                <c:pt idx="5">
                  <c:v>Professions intermédiaires administratives 
de la fonction publique (catégorie B et assimilés)</c:v>
                </c:pt>
                <c:pt idx="6">
                  <c:v>Agents d'exploitation des transports</c:v>
                </c:pt>
                <c:pt idx="7">
                  <c:v>Cadres des services administratifs, comptables et financiers</c:v>
                </c:pt>
                <c:pt idx="8">
                  <c:v>Assistantes maternelles</c:v>
                </c:pt>
                <c:pt idx="9">
                  <c:v>Ouvriers du textile et du cuir</c:v>
                </c:pt>
              </c:strCache>
            </c:strRef>
          </c:cat>
          <c:val>
            <c:numRef>
              <c:f>'Dés Bretagne'!$E$3:$E$12</c:f>
              <c:numCache>
                <c:formatCode>0%</c:formatCode>
                <c:ptCount val="10"/>
                <c:pt idx="0">
                  <c:v>-0.11424699843380627</c:v>
                </c:pt>
                <c:pt idx="1">
                  <c:v>-0.15642246968426252</c:v>
                </c:pt>
                <c:pt idx="2">
                  <c:v>-0.14661953853232873</c:v>
                </c:pt>
                <c:pt idx="3">
                  <c:v>-0.16383403056907744</c:v>
                </c:pt>
                <c:pt idx="4">
                  <c:v>-7.5151427049133926E-2</c:v>
                </c:pt>
                <c:pt idx="5">
                  <c:v>-0.10915385958809584</c:v>
                </c:pt>
                <c:pt idx="6">
                  <c:v>-0.18275341692115959</c:v>
                </c:pt>
                <c:pt idx="7">
                  <c:v>-0.15672586420954923</c:v>
                </c:pt>
                <c:pt idx="8">
                  <c:v>-9.0349384710809472E-2</c:v>
                </c:pt>
                <c:pt idx="9">
                  <c:v>-0.14634168088687718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Bretagne'!$K$3:$K$12</c15:f>
                <c15:dlblRangeCache>
                  <c:ptCount val="10"/>
                  <c:pt idx="0">
                    <c:v>11%</c:v>
                  </c:pt>
                  <c:pt idx="1">
                    <c:v>16%</c:v>
                  </c:pt>
                  <c:pt idx="2">
                    <c:v>15%</c:v>
                  </c:pt>
                  <c:pt idx="3">
                    <c:v>16%</c:v>
                  </c:pt>
                  <c:pt idx="4">
                    <c:v>8%</c:v>
                  </c:pt>
                  <c:pt idx="5">
                    <c:v>11%</c:v>
                  </c:pt>
                  <c:pt idx="6">
                    <c:v>18%</c:v>
                  </c:pt>
                  <c:pt idx="7">
                    <c:v>16%</c:v>
                  </c:pt>
                  <c:pt idx="8">
                    <c:v>9%</c:v>
                  </c:pt>
                  <c:pt idx="9">
                    <c:v>15%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78CD-46FF-AAEC-A4185668C333}"/>
            </c:ext>
          </c:extLst>
        </c:ser>
        <c:ser>
          <c:idx val="1"/>
          <c:order val="3"/>
          <c:tx>
            <c:strRef>
              <c:f>'Dés Bretagne'!$F$2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Bretagne'!$A$3:$A$12</c:f>
              <c:strCache>
                <c:ptCount val="10"/>
                <c:pt idx="0">
                  <c:v>Employés de maison</c:v>
                </c:pt>
                <c:pt idx="1">
                  <c:v>Aides à domicile</c:v>
                </c:pt>
                <c:pt idx="2">
                  <c:v>Ouvriers qualifiés de la manutention</c:v>
                </c:pt>
                <c:pt idx="3">
                  <c:v>Cadres commerciaux et technico-commerciaux</c:v>
                </c:pt>
                <c:pt idx="4">
                  <c:v>Dirigeants d'entreprises</c:v>
                </c:pt>
                <c:pt idx="5">
                  <c:v>Professions intermédiaires administratives 
de la fonction publique (catégorie B et assimilés)</c:v>
                </c:pt>
                <c:pt idx="6">
                  <c:v>Agents d'exploitation des transports</c:v>
                </c:pt>
                <c:pt idx="7">
                  <c:v>Cadres des services administratifs, comptables et financiers</c:v>
                </c:pt>
                <c:pt idx="8">
                  <c:v>Assistantes maternelles</c:v>
                </c:pt>
                <c:pt idx="9">
                  <c:v>Ouvriers du textile et du cuir</c:v>
                </c:pt>
              </c:strCache>
            </c:strRef>
          </c:cat>
          <c:val>
            <c:numRef>
              <c:f>'Dés Bretagne'!$F$3:$F$12</c:f>
              <c:numCache>
                <c:formatCode>0%</c:formatCode>
                <c:ptCount val="10"/>
                <c:pt idx="0">
                  <c:v>-5.1243800321201793E-3</c:v>
                </c:pt>
                <c:pt idx="1">
                  <c:v>-1.1929730883862259E-2</c:v>
                </c:pt>
                <c:pt idx="2">
                  <c:v>-6.5644671795690316E-3</c:v>
                </c:pt>
                <c:pt idx="3">
                  <c:v>-4.6228866841153814E-2</c:v>
                </c:pt>
                <c:pt idx="4">
                  <c:v>2.4913696040143631E-3</c:v>
                </c:pt>
                <c:pt idx="5">
                  <c:v>-3.6493497612769869E-2</c:v>
                </c:pt>
                <c:pt idx="6">
                  <c:v>-1.5920967302324809E-2</c:v>
                </c:pt>
                <c:pt idx="7">
                  <c:v>-5.6257140688637866E-2</c:v>
                </c:pt>
                <c:pt idx="8">
                  <c:v>-1.1254338932528505E-2</c:v>
                </c:pt>
                <c:pt idx="9">
                  <c:v>-9.2817827478273312E-4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CD-46FF-AAEC-A4185668C333}"/>
            </c:ext>
          </c:extLst>
        </c:ser>
        <c:ser>
          <c:idx val="4"/>
          <c:order val="5"/>
          <c:tx>
            <c:strRef>
              <c:f>'Dés Bretagne'!$I$2</c:f>
              <c:strCache>
                <c:ptCount val="1"/>
                <c:pt idx="0">
                  <c:v>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E3C3B81-94DE-4626-AEC8-C244379C82A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78CD-46FF-AAEC-A4185668C33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8F6C6C5-09F0-4EA1-99A8-D2F4E147BA4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8CD-46FF-AAEC-A4185668C33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DC746AB-6718-4BEF-8010-6AD8138440D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8CD-46FF-AAEC-A4185668C33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FCC8863-7C61-44D4-B1D1-FE7A75A9045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8CD-46FF-AAEC-A4185668C33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30A8F65-78FD-4E92-931D-CDC2EB22800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8CD-46FF-AAEC-A4185668C33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E3FA952-718B-4A8C-A17A-E2242DA1852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8CD-46FF-AAEC-A4185668C33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C5D696C-F3D8-41C6-B554-C06D1BE49A1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8CD-46FF-AAEC-A4185668C33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A527A00-BA8F-48EA-B11A-AE0A8D99129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8CD-46FF-AAEC-A4185668C33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6DF7940-D93C-486F-8161-9EA578E181D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8CD-46FF-AAEC-A4185668C33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E22339B-F01E-42EB-BA0A-C2EAB40A23A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8CD-46FF-AAEC-A4185668C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Bretagne'!$A$3:$A$12</c:f>
              <c:strCache>
                <c:ptCount val="10"/>
                <c:pt idx="0">
                  <c:v>Employés de maison</c:v>
                </c:pt>
                <c:pt idx="1">
                  <c:v>Aides à domicile</c:v>
                </c:pt>
                <c:pt idx="2">
                  <c:v>Ouvriers qualifiés de la manutention</c:v>
                </c:pt>
                <c:pt idx="3">
                  <c:v>Cadres commerciaux et technico-commerciaux</c:v>
                </c:pt>
                <c:pt idx="4">
                  <c:v>Dirigeants d'entreprises</c:v>
                </c:pt>
                <c:pt idx="5">
                  <c:v>Professions intermédiaires administratives 
de la fonction publique (catégorie B et assimilés)</c:v>
                </c:pt>
                <c:pt idx="6">
                  <c:v>Agents d'exploitation des transports</c:v>
                </c:pt>
                <c:pt idx="7">
                  <c:v>Cadres des services administratifs, comptables et financiers</c:v>
                </c:pt>
                <c:pt idx="8">
                  <c:v>Assistantes maternelles</c:v>
                </c:pt>
                <c:pt idx="9">
                  <c:v>Ouvriers du textile et du cuir</c:v>
                </c:pt>
              </c:strCache>
            </c:strRef>
          </c:cat>
          <c:val>
            <c:numRef>
              <c:f>'Dés Bretagne'!$I$3:$I$12</c:f>
              <c:numCache>
                <c:formatCode>0.0%</c:formatCode>
                <c:ptCount val="10"/>
                <c:pt idx="0">
                  <c:v>5.5E-2</c:v>
                </c:pt>
                <c:pt idx="1">
                  <c:v>8.5935644967931102E-2</c:v>
                </c:pt>
                <c:pt idx="2">
                  <c:v>0.15568082059384719</c:v>
                </c:pt>
                <c:pt idx="3">
                  <c:v>0.14315384439275097</c:v>
                </c:pt>
                <c:pt idx="4">
                  <c:v>0.27809371218191303</c:v>
                </c:pt>
                <c:pt idx="5">
                  <c:v>0.22672098541822244</c:v>
                </c:pt>
                <c:pt idx="6">
                  <c:v>0.20038217627166977</c:v>
                </c:pt>
                <c:pt idx="7">
                  <c:v>0.2007498776389402</c:v>
                </c:pt>
                <c:pt idx="8">
                  <c:v>0.2861501648160239</c:v>
                </c:pt>
                <c:pt idx="9">
                  <c:v>0.2755917946030475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Bretagne'!$N$3:$N$12</c15:f>
                <c15:dlblRangeCache>
                  <c:ptCount val="10"/>
                  <c:pt idx="0">
                    <c:v>2</c:v>
                  </c:pt>
                  <c:pt idx="1">
                    <c:v>13</c:v>
                  </c:pt>
                  <c:pt idx="2">
                    <c:v>9</c:v>
                  </c:pt>
                  <c:pt idx="3">
                    <c:v>8</c:v>
                  </c:pt>
                  <c:pt idx="4">
                    <c:v>3</c:v>
                  </c:pt>
                  <c:pt idx="5">
                    <c:v>6</c:v>
                  </c:pt>
                  <c:pt idx="6">
                    <c:v>1</c:v>
                  </c:pt>
                  <c:pt idx="7">
                    <c:v>6</c:v>
                  </c:pt>
                  <c:pt idx="8">
                    <c:v>6</c:v>
                  </c:pt>
                  <c:pt idx="9">
                    <c:v>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78CD-46FF-AAEC-A4185668C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Bretagne'!$G$2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Bretagne'!$G$3:$G$12</c:f>
              <c:numCache>
                <c:formatCode>0%</c:formatCode>
                <c:ptCount val="10"/>
                <c:pt idx="0">
                  <c:v>0.47176982910224047</c:v>
                </c:pt>
                <c:pt idx="1">
                  <c:v>0.43674423870934925</c:v>
                </c:pt>
                <c:pt idx="2">
                  <c:v>0.38216725793966017</c:v>
                </c:pt>
                <c:pt idx="3">
                  <c:v>0.33781534244242295</c:v>
                </c:pt>
                <c:pt idx="4">
                  <c:v>0.33778694501435819</c:v>
                </c:pt>
                <c:pt idx="5">
                  <c:v>0.31617237202230264</c:v>
                </c:pt>
                <c:pt idx="6">
                  <c:v>0.28948415414623663</c:v>
                </c:pt>
                <c:pt idx="7">
                  <c:v>0.27480783210426352</c:v>
                </c:pt>
                <c:pt idx="8">
                  <c:v>0.26827524107798922</c:v>
                </c:pt>
                <c:pt idx="9">
                  <c:v>0.26567906087668336</c:v>
                </c:pt>
              </c:numCache>
            </c:numRef>
          </c:xVal>
          <c:yVal>
            <c:numRef>
              <c:f>'Dés Bretagne'!$M$3:$M$12</c:f>
              <c:numCache>
                <c:formatCode>0.00</c:formatCode>
                <c:ptCount val="10"/>
                <c:pt idx="0">
                  <c:v>14.25</c:v>
                </c:pt>
                <c:pt idx="1">
                  <c:v>12.75</c:v>
                </c:pt>
                <c:pt idx="2">
                  <c:v>11.25</c:v>
                </c:pt>
                <c:pt idx="3">
                  <c:v>9.75</c:v>
                </c:pt>
                <c:pt idx="4">
                  <c:v>8.25</c:v>
                </c:pt>
                <c:pt idx="5">
                  <c:v>6.75</c:v>
                </c:pt>
                <c:pt idx="6">
                  <c:v>5.25</c:v>
                </c:pt>
                <c:pt idx="7">
                  <c:v>3.75</c:v>
                </c:pt>
                <c:pt idx="8">
                  <c:v>2.25</c:v>
                </c:pt>
                <c:pt idx="9">
                  <c:v>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78CD-46FF-AAEC-A4185668C333}"/>
            </c:ext>
          </c:extLst>
        </c:ser>
        <c:ser>
          <c:idx val="6"/>
          <c:order val="6"/>
          <c:tx>
            <c:strRef>
              <c:f>'Dés Bretagne'!$H$2</c:f>
              <c:strCache>
                <c:ptCount val="1"/>
                <c:pt idx="0">
                  <c:v>Déséquilibre national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bg1"/>
              </a:solidFill>
              <a:ln w="15875">
                <a:solidFill>
                  <a:schemeClr val="tx1"/>
                </a:solidFill>
              </a:ln>
              <a:effectLst/>
            </c:spPr>
          </c:marker>
          <c:xVal>
            <c:numRef>
              <c:f>'Dés Bretagne'!$H$3:$H$12</c:f>
              <c:numCache>
                <c:formatCode>0%</c:formatCode>
                <c:ptCount val="10"/>
                <c:pt idx="0">
                  <c:v>0.44485658555852242</c:v>
                </c:pt>
                <c:pt idx="1">
                  <c:v>0.42425142176869124</c:v>
                </c:pt>
                <c:pt idx="2">
                  <c:v>0.33221214073854716</c:v>
                </c:pt>
                <c:pt idx="3">
                  <c:v>0.23233861927468746</c:v>
                </c:pt>
                <c:pt idx="4">
                  <c:v>0.31361956644457617</c:v>
                </c:pt>
                <c:pt idx="5">
                  <c:v>0.27484860907174091</c:v>
                </c:pt>
                <c:pt idx="6">
                  <c:v>0.24317775285770563</c:v>
                </c:pt>
                <c:pt idx="7">
                  <c:v>0.1643308652964707</c:v>
                </c:pt>
                <c:pt idx="8">
                  <c:v>0.26121761697380452</c:v>
                </c:pt>
                <c:pt idx="9">
                  <c:v>0.21566417589291803</c:v>
                </c:pt>
              </c:numCache>
            </c:numRef>
          </c:xVal>
          <c:yVal>
            <c:numRef>
              <c:f>'Dés Bretagne'!$M$3:$M$12</c:f>
              <c:numCache>
                <c:formatCode>0.00</c:formatCode>
                <c:ptCount val="10"/>
                <c:pt idx="0">
                  <c:v>14.25</c:v>
                </c:pt>
                <c:pt idx="1">
                  <c:v>12.75</c:v>
                </c:pt>
                <c:pt idx="2">
                  <c:v>11.25</c:v>
                </c:pt>
                <c:pt idx="3">
                  <c:v>9.75</c:v>
                </c:pt>
                <c:pt idx="4">
                  <c:v>8.25</c:v>
                </c:pt>
                <c:pt idx="5">
                  <c:v>6.75</c:v>
                </c:pt>
                <c:pt idx="6">
                  <c:v>5.25</c:v>
                </c:pt>
                <c:pt idx="7">
                  <c:v>3.75</c:v>
                </c:pt>
                <c:pt idx="8">
                  <c:v>2.25</c:v>
                </c:pt>
                <c:pt idx="9">
                  <c:v>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78CD-46FF-AAEC-A4185668C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75000000000000011"/>
          <c:min val="-0.25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inMax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max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1.2761986792994544E-2"/>
          <c:y val="3.8236619269858912E-2"/>
          <c:w val="0.18266340532051212"/>
          <c:h val="0.22312247023387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BFC'!$B$2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47-4F80-95AA-0D4FEEC518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BFC'!$A$3:$A$12</c:f>
              <c:strCache>
                <c:ptCount val="10"/>
                <c:pt idx="0">
                  <c:v>Ouvriers qualifiés de la manutention</c:v>
                </c:pt>
                <c:pt idx="1">
                  <c:v>Professions intermédiaires administratives 
de la fonction publique (catégorie B et assimilés)</c:v>
                </c:pt>
                <c:pt idx="2">
                  <c:v>Assistantes maternelles</c:v>
                </c:pt>
                <c:pt idx="3">
                  <c:v>Dirigeants d'entreprises</c:v>
                </c:pt>
                <c:pt idx="4">
                  <c:v>Employés de maison</c:v>
                </c:pt>
                <c:pt idx="5">
                  <c:v>Aides à domicile</c:v>
                </c:pt>
                <c:pt idx="6">
                  <c:v>Ouvriers du textile et du cuir</c:v>
                </c:pt>
                <c:pt idx="7">
                  <c:v>Patrons et cadres d'hôtels, cafés, restaurants</c:v>
                </c:pt>
                <c:pt idx="8">
                  <c:v>Techniciens et agents de maîtrise des matériaux souples, 
du bois et des industries graphiques</c:v>
                </c:pt>
                <c:pt idx="9">
                  <c:v>Cadres commerciaux et technico-commerciaux</c:v>
                </c:pt>
              </c:strCache>
            </c:strRef>
          </c:cat>
          <c:val>
            <c:numRef>
              <c:f>'Dés BFC'!$B$3:$B$12</c:f>
              <c:numCache>
                <c:formatCode>0%</c:formatCode>
                <c:ptCount val="10"/>
                <c:pt idx="0">
                  <c:v>0.16493141013096652</c:v>
                </c:pt>
                <c:pt idx="1">
                  <c:v>1.3676358284363097E-2</c:v>
                </c:pt>
                <c:pt idx="2">
                  <c:v>-1.3433770566097731E-2</c:v>
                </c:pt>
                <c:pt idx="3">
                  <c:v>6.2876015306169958E-2</c:v>
                </c:pt>
                <c:pt idx="4">
                  <c:v>-0.24748202547631082</c:v>
                </c:pt>
                <c:pt idx="5">
                  <c:v>2.9766234500705504E-2</c:v>
                </c:pt>
                <c:pt idx="6">
                  <c:v>0.23272237637082527</c:v>
                </c:pt>
                <c:pt idx="7">
                  <c:v>-1.7633328134149934E-2</c:v>
                </c:pt>
                <c:pt idx="8">
                  <c:v>2.1971164692919515E-2</c:v>
                </c:pt>
                <c:pt idx="9">
                  <c:v>7.0923236963352898E-2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47-4F80-95AA-0D4FEEC5189B}"/>
            </c:ext>
          </c:extLst>
        </c:ser>
        <c:ser>
          <c:idx val="3"/>
          <c:order val="1"/>
          <c:tx>
            <c:strRef>
              <c:f>'Dés BFC'!$C$2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47-4F80-95AA-0D4FEEC5189B}"/>
              </c:ext>
            </c:extLst>
          </c:dPt>
          <c:dLbls>
            <c:dLbl>
              <c:idx val="2"/>
              <c:layout>
                <c:manualLayout>
                  <c:x val="-2.096612115991961E-2"/>
                  <c:y val="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7-4F80-95AA-0D4FEEC5189B}"/>
                </c:ext>
              </c:extLst>
            </c:dLbl>
            <c:dLbl>
              <c:idx val="3"/>
              <c:layout>
                <c:manualLayout>
                  <c:x val="7.29256388171116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7-4F80-95AA-0D4FEEC5189B}"/>
                </c:ext>
              </c:extLst>
            </c:dLbl>
            <c:dLbl>
              <c:idx val="4"/>
              <c:layout>
                <c:manualLayout>
                  <c:x val="5.378265862761987E-2"/>
                  <c:y val="1.963107307825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7-4F80-95AA-0D4FEEC5189B}"/>
                </c:ext>
              </c:extLst>
            </c:dLbl>
            <c:dLbl>
              <c:idx val="6"/>
              <c:layout>
                <c:manualLayout>
                  <c:x val="1.9142980189491683E-2"/>
                  <c:y val="7.197410251833533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7-4F80-95AA-0D4FEEC5189B}"/>
                </c:ext>
              </c:extLst>
            </c:dLbl>
            <c:dLbl>
              <c:idx val="7"/>
              <c:layout>
                <c:manualLayout>
                  <c:x val="-1.9142980189491818E-2"/>
                  <c:y val="-1.96295274461738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7-4F80-95AA-0D4FEEC51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BFC'!$A$3:$A$12</c:f>
              <c:strCache>
                <c:ptCount val="10"/>
                <c:pt idx="0">
                  <c:v>Ouvriers qualifiés de la manutention</c:v>
                </c:pt>
                <c:pt idx="1">
                  <c:v>Professions intermédiaires administratives 
de la fonction publique (catégorie B et assimilés)</c:v>
                </c:pt>
                <c:pt idx="2">
                  <c:v>Assistantes maternelles</c:v>
                </c:pt>
                <c:pt idx="3">
                  <c:v>Dirigeants d'entreprises</c:v>
                </c:pt>
                <c:pt idx="4">
                  <c:v>Employés de maison</c:v>
                </c:pt>
                <c:pt idx="5">
                  <c:v>Aides à domicile</c:v>
                </c:pt>
                <c:pt idx="6">
                  <c:v>Ouvriers du textile et du cuir</c:v>
                </c:pt>
                <c:pt idx="7">
                  <c:v>Patrons et cadres d'hôtels, cafés, restaurants</c:v>
                </c:pt>
                <c:pt idx="8">
                  <c:v>Techniciens et agents de maîtrise des matériaux souples, 
du bois et des industries graphiques</c:v>
                </c:pt>
                <c:pt idx="9">
                  <c:v>Cadres commerciaux et technico-commerciaux</c:v>
                </c:pt>
              </c:strCache>
            </c:strRef>
          </c:cat>
          <c:val>
            <c:numRef>
              <c:f>'Dés BFC'!$C$3:$C$12</c:f>
              <c:numCache>
                <c:formatCode>0%</c:formatCode>
                <c:ptCount val="10"/>
                <c:pt idx="0">
                  <c:v>0.34564302109616313</c:v>
                </c:pt>
                <c:pt idx="1">
                  <c:v>0.41670144047423341</c:v>
                </c:pt>
                <c:pt idx="2">
                  <c:v>0.38675505924525866</c:v>
                </c:pt>
                <c:pt idx="3">
                  <c:v>0.34785480281152381</c:v>
                </c:pt>
                <c:pt idx="4">
                  <c:v>0.65585297767834538</c:v>
                </c:pt>
                <c:pt idx="5">
                  <c:v>0.41764231836044752</c:v>
                </c:pt>
                <c:pt idx="6">
                  <c:v>0.26422721046851033</c:v>
                </c:pt>
                <c:pt idx="7">
                  <c:v>0.3793786753432789</c:v>
                </c:pt>
                <c:pt idx="8">
                  <c:v>0.44051867930151434</c:v>
                </c:pt>
                <c:pt idx="9">
                  <c:v>0.32027252308724852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C47-4F80-95AA-0D4FEEC5189B}"/>
            </c:ext>
          </c:extLst>
        </c:ser>
        <c:ser>
          <c:idx val="5"/>
          <c:order val="2"/>
          <c:tx>
            <c:strRef>
              <c:f>'Dés BFC'!$E$2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1718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C017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C47-4F80-95AA-0D4FEEC5189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1D3C5005-416A-49E2-8F1C-24AA25B3239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1C47-4F80-95AA-0D4FEEC518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0AE8EB9-4EA2-42F0-ADD7-8CF365ADA03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C47-4F80-95AA-0D4FEEC5189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EE6E5CC-5E86-41F1-AE1D-9244A2CE49C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C47-4F80-95AA-0D4FEEC5189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3086C76-8D7A-4ACA-88A3-4E7265002A1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C47-4F80-95AA-0D4FEEC5189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624B092-D84C-4417-8A9A-D09FC713745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1C47-4F80-95AA-0D4FEEC5189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6F4DC17-4A54-4F07-951A-CFD76A0EAF4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1C47-4F80-95AA-0D4FEEC5189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9868950-8D8A-4C2D-985E-6AAFA4AC80A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C47-4F80-95AA-0D4FEEC5189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DADE71E-45C5-4CC6-95C1-4E0C50CF72C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C47-4F80-95AA-0D4FEEC5189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D3382E1-93A7-4AFE-9660-B496A2710C4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1C47-4F80-95AA-0D4FEEC5189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CCD7BF0-E86B-4778-973B-A1F6B78BAB3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1C47-4F80-95AA-0D4FEEC51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BFC'!$A$3:$A$12</c:f>
              <c:strCache>
                <c:ptCount val="10"/>
                <c:pt idx="0">
                  <c:v>Ouvriers qualifiés de la manutention</c:v>
                </c:pt>
                <c:pt idx="1">
                  <c:v>Professions intermédiaires administratives 
de la fonction publique (catégorie B et assimilés)</c:v>
                </c:pt>
                <c:pt idx="2">
                  <c:v>Assistantes maternelles</c:v>
                </c:pt>
                <c:pt idx="3">
                  <c:v>Dirigeants d'entreprises</c:v>
                </c:pt>
                <c:pt idx="4">
                  <c:v>Employés de maison</c:v>
                </c:pt>
                <c:pt idx="5">
                  <c:v>Aides à domicile</c:v>
                </c:pt>
                <c:pt idx="6">
                  <c:v>Ouvriers du textile et du cuir</c:v>
                </c:pt>
                <c:pt idx="7">
                  <c:v>Patrons et cadres d'hôtels, cafés, restaurants</c:v>
                </c:pt>
                <c:pt idx="8">
                  <c:v>Techniciens et agents de maîtrise des matériaux souples, 
du bois et des industries graphiques</c:v>
                </c:pt>
                <c:pt idx="9">
                  <c:v>Cadres commerciaux et technico-commerciaux</c:v>
                </c:pt>
              </c:strCache>
            </c:strRef>
          </c:cat>
          <c:val>
            <c:numRef>
              <c:f>'Dés BFC'!$E$3:$E$12</c:f>
              <c:numCache>
                <c:formatCode>0%</c:formatCode>
                <c:ptCount val="10"/>
                <c:pt idx="0">
                  <c:v>-0.169226737248662</c:v>
                </c:pt>
                <c:pt idx="1">
                  <c:v>-0.12586764886386481</c:v>
                </c:pt>
                <c:pt idx="2">
                  <c:v>-5.1124210630392075E-2</c:v>
                </c:pt>
                <c:pt idx="3">
                  <c:v>-9.1785548404838282E-2</c:v>
                </c:pt>
                <c:pt idx="4">
                  <c:v>-9.472495122100387E-2</c:v>
                </c:pt>
                <c:pt idx="5">
                  <c:v>-0.15333396251177822</c:v>
                </c:pt>
                <c:pt idx="6">
                  <c:v>-0.26226362692091143</c:v>
                </c:pt>
                <c:pt idx="7">
                  <c:v>-0.1116632430901395</c:v>
                </c:pt>
                <c:pt idx="8">
                  <c:v>-0.21936701151749965</c:v>
                </c:pt>
                <c:pt idx="9">
                  <c:v>-0.18658736721826166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BFC'!$K$3:$K$12</c15:f>
                <c15:dlblRangeCache>
                  <c:ptCount val="10"/>
                  <c:pt idx="0">
                    <c:v>17%</c:v>
                  </c:pt>
                  <c:pt idx="1">
                    <c:v>13%</c:v>
                  </c:pt>
                  <c:pt idx="2">
                    <c:v>5%</c:v>
                  </c:pt>
                  <c:pt idx="3">
                    <c:v>9%</c:v>
                  </c:pt>
                  <c:pt idx="4">
                    <c:v>9%</c:v>
                  </c:pt>
                  <c:pt idx="5">
                    <c:v>15%</c:v>
                  </c:pt>
                  <c:pt idx="6">
                    <c:v>26%</c:v>
                  </c:pt>
                  <c:pt idx="7">
                    <c:v>11%</c:v>
                  </c:pt>
                  <c:pt idx="8">
                    <c:v>22%</c:v>
                  </c:pt>
                  <c:pt idx="9">
                    <c:v>19%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1C47-4F80-95AA-0D4FEEC5189B}"/>
            </c:ext>
          </c:extLst>
        </c:ser>
        <c:ser>
          <c:idx val="1"/>
          <c:order val="3"/>
          <c:tx>
            <c:strRef>
              <c:f>'Dés BFC'!$F$2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BFC'!$A$3:$A$12</c:f>
              <c:strCache>
                <c:ptCount val="10"/>
                <c:pt idx="0">
                  <c:v>Ouvriers qualifiés de la manutention</c:v>
                </c:pt>
                <c:pt idx="1">
                  <c:v>Professions intermédiaires administratives 
de la fonction publique (catégorie B et assimilés)</c:v>
                </c:pt>
                <c:pt idx="2">
                  <c:v>Assistantes maternelles</c:v>
                </c:pt>
                <c:pt idx="3">
                  <c:v>Dirigeants d'entreprises</c:v>
                </c:pt>
                <c:pt idx="4">
                  <c:v>Employés de maison</c:v>
                </c:pt>
                <c:pt idx="5">
                  <c:v>Aides à domicile</c:v>
                </c:pt>
                <c:pt idx="6">
                  <c:v>Ouvriers du textile et du cuir</c:v>
                </c:pt>
                <c:pt idx="7">
                  <c:v>Patrons et cadres d'hôtels, cafés, restaurants</c:v>
                </c:pt>
                <c:pt idx="8">
                  <c:v>Techniciens et agents de maîtrise des matériaux souples, 
du bois et des industries graphiques</c:v>
                </c:pt>
                <c:pt idx="9">
                  <c:v>Cadres commerciaux et technico-commerciaux</c:v>
                </c:pt>
              </c:strCache>
            </c:strRef>
          </c:cat>
          <c:val>
            <c:numRef>
              <c:f>'Dés BFC'!$F$3:$F$12</c:f>
              <c:numCache>
                <c:formatCode>0%</c:formatCode>
                <c:ptCount val="10"/>
                <c:pt idx="0">
                  <c:v>-5.9699096337714633E-4</c:v>
                </c:pt>
                <c:pt idx="1">
                  <c:v>1.7700636206459272E-2</c:v>
                </c:pt>
                <c:pt idx="2">
                  <c:v>-5.5172454067133579E-3</c:v>
                </c:pt>
                <c:pt idx="3">
                  <c:v>-9.7147017251053031E-3</c:v>
                </c:pt>
                <c:pt idx="4">
                  <c:v>-1.1107101068509592E-2</c:v>
                </c:pt>
                <c:pt idx="5">
                  <c:v>-1.6791555612521211E-3</c:v>
                </c:pt>
                <c:pt idx="6">
                  <c:v>-8.4798490931079114E-3</c:v>
                </c:pt>
                <c:pt idx="7">
                  <c:v>-2.9935828664429499E-2</c:v>
                </c:pt>
                <c:pt idx="8">
                  <c:v>-2.4240328817131736E-2</c:v>
                </c:pt>
                <c:pt idx="9">
                  <c:v>-7.9446222317487673E-5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C47-4F80-95AA-0D4FEEC5189B}"/>
            </c:ext>
          </c:extLst>
        </c:ser>
        <c:ser>
          <c:idx val="4"/>
          <c:order val="5"/>
          <c:tx>
            <c:strRef>
              <c:f>'Dés BFC'!$I$2</c:f>
              <c:strCache>
                <c:ptCount val="1"/>
                <c:pt idx="0">
                  <c:v>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43C2AAB-C5EE-4A20-A10F-0682AFA3DA9B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1C47-4F80-95AA-0D4FEEC518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ADBA9F0-6291-4B6A-8C51-8949BD81B3E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C47-4F80-95AA-0D4FEEC5189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C0952DA-70F4-4AB4-8F3C-90065E530F3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C47-4F80-95AA-0D4FEEC5189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7E6726E-E4DC-4100-8B2A-FB4B599A5DA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C47-4F80-95AA-0D4FEEC5189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3B88BA2-52C4-4E91-A3C8-A435BCD66FD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1C47-4F80-95AA-0D4FEEC5189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BD8AB05-5C93-4CF3-B8F9-F0900CE53EC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C47-4F80-95AA-0D4FEEC5189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7DFAD18-ACFD-438E-A1F0-C3097BE53FA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C47-4F80-95AA-0D4FEEC5189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1DD99E5-6A3A-4614-9AF7-0DEF991B5BF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1C47-4F80-95AA-0D4FEEC5189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92F08AA-EE75-40AC-A711-7A7B42C4CB2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1C47-4F80-95AA-0D4FEEC5189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BBF3EF2-A7FD-43A9-BC46-1D0DC10E25B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1C47-4F80-95AA-0D4FEEC51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BFC'!$A$3:$A$12</c:f>
              <c:strCache>
                <c:ptCount val="10"/>
                <c:pt idx="0">
                  <c:v>Ouvriers qualifiés de la manutention</c:v>
                </c:pt>
                <c:pt idx="1">
                  <c:v>Professions intermédiaires administratives 
de la fonction publique (catégorie B et assimilés)</c:v>
                </c:pt>
                <c:pt idx="2">
                  <c:v>Assistantes maternelles</c:v>
                </c:pt>
                <c:pt idx="3">
                  <c:v>Dirigeants d'entreprises</c:v>
                </c:pt>
                <c:pt idx="4">
                  <c:v>Employés de maison</c:v>
                </c:pt>
                <c:pt idx="5">
                  <c:v>Aides à domicile</c:v>
                </c:pt>
                <c:pt idx="6">
                  <c:v>Ouvriers du textile et du cuir</c:v>
                </c:pt>
                <c:pt idx="7">
                  <c:v>Patrons et cadres d'hôtels, cafés, restaurants</c:v>
                </c:pt>
                <c:pt idx="8">
                  <c:v>Techniciens et agents de maîtrise des matériaux souples, 
du bois et des industries graphiques</c:v>
                </c:pt>
                <c:pt idx="9">
                  <c:v>Cadres commerciaux et technico-commerciaux</c:v>
                </c:pt>
              </c:strCache>
            </c:strRef>
          </c:cat>
          <c:val>
            <c:numRef>
              <c:f>'Dés BFC'!$I$3:$I$12</c:f>
              <c:numCache>
                <c:formatCode>0.0%</c:formatCode>
                <c:ptCount val="10"/>
                <c:pt idx="0">
                  <c:v>0.18</c:v>
                </c:pt>
                <c:pt idx="1">
                  <c:v>0.24249599626207385</c:v>
                </c:pt>
                <c:pt idx="2">
                  <c:v>0.30506975174822282</c:v>
                </c:pt>
                <c:pt idx="3">
                  <c:v>0.2773749240347953</c:v>
                </c:pt>
                <c:pt idx="4">
                  <c:v>3.2252764474143658E-2</c:v>
                </c:pt>
                <c:pt idx="5">
                  <c:v>0.24069718929133604</c:v>
                </c:pt>
                <c:pt idx="6">
                  <c:v>0.19115615531315344</c:v>
                </c:pt>
                <c:pt idx="7">
                  <c:v>0.30872706680921014</c:v>
                </c:pt>
                <c:pt idx="8">
                  <c:v>0.22995373471682479</c:v>
                </c:pt>
                <c:pt idx="9">
                  <c:v>0.3012478186606572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BFC'!$N$3:$N$12</c15:f>
                <c15:dlblRangeCache>
                  <c:ptCount val="10"/>
                  <c:pt idx="0">
                    <c:v>8</c:v>
                  </c:pt>
                  <c:pt idx="1">
                    <c:v>5</c:v>
                  </c:pt>
                  <c:pt idx="2">
                    <c:v>6</c:v>
                  </c:pt>
                  <c:pt idx="3">
                    <c:v>2</c:v>
                  </c:pt>
                  <c:pt idx="4">
                    <c:v>1</c:v>
                  </c:pt>
                  <c:pt idx="5">
                    <c:v>7</c:v>
                  </c:pt>
                  <c:pt idx="6">
                    <c:v>1</c:v>
                  </c:pt>
                  <c:pt idx="7">
                    <c:v>2</c:v>
                  </c:pt>
                  <c:pt idx="8">
                    <c:v>0</c:v>
                  </c:pt>
                  <c:pt idx="9">
                    <c:v>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1C47-4F80-95AA-0D4FEEC51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BFC'!$G$2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BFC'!$G$3:$G$12</c:f>
              <c:numCache>
                <c:formatCode>0%</c:formatCode>
                <c:ptCount val="10"/>
                <c:pt idx="0">
                  <c:v>0.34075070301509053</c:v>
                </c:pt>
                <c:pt idx="1">
                  <c:v>0.32221078610119097</c:v>
                </c:pt>
                <c:pt idx="2">
                  <c:v>0.31667983264205551</c:v>
                </c:pt>
                <c:pt idx="3">
                  <c:v>0.30923056798775017</c:v>
                </c:pt>
                <c:pt idx="4">
                  <c:v>0.30253889991252109</c:v>
                </c:pt>
                <c:pt idx="5">
                  <c:v>0.29239543478812263</c:v>
                </c:pt>
                <c:pt idx="6">
                  <c:v>0.22620611082531625</c:v>
                </c:pt>
                <c:pt idx="7">
                  <c:v>0.22014627545455995</c:v>
                </c:pt>
                <c:pt idx="8">
                  <c:v>0.21888250365980244</c:v>
                </c:pt>
                <c:pt idx="9">
                  <c:v>0.20452894661002227</c:v>
                </c:pt>
              </c:numCache>
            </c:numRef>
          </c:xVal>
          <c:yVal>
            <c:numRef>
              <c:f>'Dés BFC'!$M$3:$M$12</c:f>
              <c:numCache>
                <c:formatCode>0.00</c:formatCode>
                <c:ptCount val="10"/>
                <c:pt idx="0">
                  <c:v>14.25</c:v>
                </c:pt>
                <c:pt idx="1">
                  <c:v>12.75</c:v>
                </c:pt>
                <c:pt idx="2">
                  <c:v>11.25</c:v>
                </c:pt>
                <c:pt idx="3">
                  <c:v>9.75</c:v>
                </c:pt>
                <c:pt idx="4">
                  <c:v>8.25</c:v>
                </c:pt>
                <c:pt idx="5">
                  <c:v>6.75</c:v>
                </c:pt>
                <c:pt idx="6">
                  <c:v>5.25</c:v>
                </c:pt>
                <c:pt idx="7">
                  <c:v>3.75</c:v>
                </c:pt>
                <c:pt idx="8">
                  <c:v>2.25</c:v>
                </c:pt>
                <c:pt idx="9">
                  <c:v>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1C47-4F80-95AA-0D4FEEC5189B}"/>
            </c:ext>
          </c:extLst>
        </c:ser>
        <c:ser>
          <c:idx val="6"/>
          <c:order val="6"/>
          <c:tx>
            <c:strRef>
              <c:f>'Dés BFC'!$H$2</c:f>
              <c:strCache>
                <c:ptCount val="1"/>
                <c:pt idx="0">
                  <c:v>Déséquilibre national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bg1"/>
              </a:solidFill>
              <a:ln w="15875">
                <a:solidFill>
                  <a:schemeClr val="tx1"/>
                </a:solidFill>
              </a:ln>
              <a:effectLst/>
            </c:spPr>
          </c:marker>
          <c:xVal>
            <c:numRef>
              <c:f>'Dés BFC'!$H$3:$H$12</c:f>
              <c:numCache>
                <c:formatCode>0%</c:formatCode>
                <c:ptCount val="10"/>
                <c:pt idx="0">
                  <c:v>0.33221214073854716</c:v>
                </c:pt>
                <c:pt idx="1">
                  <c:v>0.27484860907174091</c:v>
                </c:pt>
                <c:pt idx="2">
                  <c:v>0.26121761697380452</c:v>
                </c:pt>
                <c:pt idx="3">
                  <c:v>0.31361956644457617</c:v>
                </c:pt>
                <c:pt idx="4">
                  <c:v>0.44485658555852242</c:v>
                </c:pt>
                <c:pt idx="5">
                  <c:v>0.42425142176869124</c:v>
                </c:pt>
                <c:pt idx="6">
                  <c:v>0.21566417589291803</c:v>
                </c:pt>
                <c:pt idx="7">
                  <c:v>0.24633616838058109</c:v>
                </c:pt>
                <c:pt idx="8">
                  <c:v>6.0438928943421219E-2</c:v>
                </c:pt>
                <c:pt idx="9">
                  <c:v>0.23233861927468746</c:v>
                </c:pt>
              </c:numCache>
            </c:numRef>
          </c:xVal>
          <c:yVal>
            <c:numRef>
              <c:f>'Dés BFC'!$M$3:$M$12</c:f>
              <c:numCache>
                <c:formatCode>0.00</c:formatCode>
                <c:ptCount val="10"/>
                <c:pt idx="0">
                  <c:v>14.25</c:v>
                </c:pt>
                <c:pt idx="1">
                  <c:v>12.75</c:v>
                </c:pt>
                <c:pt idx="2">
                  <c:v>11.25</c:v>
                </c:pt>
                <c:pt idx="3">
                  <c:v>9.75</c:v>
                </c:pt>
                <c:pt idx="4">
                  <c:v>8.25</c:v>
                </c:pt>
                <c:pt idx="5">
                  <c:v>6.75</c:v>
                </c:pt>
                <c:pt idx="6">
                  <c:v>5.25</c:v>
                </c:pt>
                <c:pt idx="7">
                  <c:v>3.75</c:v>
                </c:pt>
                <c:pt idx="8">
                  <c:v>2.25</c:v>
                </c:pt>
                <c:pt idx="9">
                  <c:v>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1C47-4F80-95AA-0D4FEEC51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70000000000000007"/>
          <c:min val="-0.4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inMax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max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9.1157048521389606E-3"/>
          <c:y val="0.45634555387339265"/>
          <c:w val="0.18266340532051212"/>
          <c:h val="0.22312247023387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NA'!$B$2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F3-4188-A1D6-5D3BDF8CFC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NA'!$A$3:$A$12</c:f>
              <c:strCache>
                <c:ptCount val="10"/>
                <c:pt idx="0">
                  <c:v>Aides à domicile</c:v>
                </c:pt>
                <c:pt idx="1">
                  <c:v>Cadres commerciaux et technico-commerciaux</c:v>
                </c:pt>
                <c:pt idx="2">
                  <c:v>Ouvriers qualifiés de la manutention</c:v>
                </c:pt>
                <c:pt idx="3">
                  <c:v>Professions intermédiaires administratives 
de la fonction publique (catégorie B et assimilés)</c:v>
                </c:pt>
                <c:pt idx="4">
                  <c:v>Dirigeants d'entreprises</c:v>
                </c:pt>
                <c:pt idx="5">
                  <c:v>Employés de maison</c:v>
                </c:pt>
                <c:pt idx="6">
                  <c:v>Agents d'entretien</c:v>
                </c:pt>
                <c:pt idx="7">
                  <c:v>Cadres des services administratifs, comptables et financiers</c:v>
                </c:pt>
                <c:pt idx="8">
                  <c:v>Patrons et cadres d'hôtels, cafés, restaurants</c:v>
                </c:pt>
                <c:pt idx="9">
                  <c:v>Assistantes maternelles</c:v>
                </c:pt>
              </c:strCache>
            </c:strRef>
          </c:cat>
          <c:val>
            <c:numRef>
              <c:f>'Dés NA'!$B$3:$B$12</c:f>
              <c:numCache>
                <c:formatCode>0%</c:formatCode>
                <c:ptCount val="10"/>
                <c:pt idx="0">
                  <c:v>0.18327928379217465</c:v>
                </c:pt>
                <c:pt idx="1">
                  <c:v>0.31819038642446434</c:v>
                </c:pt>
                <c:pt idx="2">
                  <c:v>0.17738413887130056</c:v>
                </c:pt>
                <c:pt idx="3">
                  <c:v>4.2813807654838477E-2</c:v>
                </c:pt>
                <c:pt idx="4">
                  <c:v>7.1303218404159846E-2</c:v>
                </c:pt>
                <c:pt idx="5">
                  <c:v>-0.15769159043903647</c:v>
                </c:pt>
                <c:pt idx="6">
                  <c:v>4.7151761294415472E-2</c:v>
                </c:pt>
                <c:pt idx="7">
                  <c:v>0.1552218806312976</c:v>
                </c:pt>
                <c:pt idx="8">
                  <c:v>2.9567627951046133E-2</c:v>
                </c:pt>
                <c:pt idx="9">
                  <c:v>2.0373127599920448E-2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F3-4188-A1D6-5D3BDF8CFC29}"/>
            </c:ext>
          </c:extLst>
        </c:ser>
        <c:ser>
          <c:idx val="3"/>
          <c:order val="1"/>
          <c:tx>
            <c:strRef>
              <c:f>'Dés NA'!$C$2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F3-4188-A1D6-5D3BDF8CFC29}"/>
              </c:ext>
            </c:extLst>
          </c:dPt>
          <c:dLbls>
            <c:dLbl>
              <c:idx val="2"/>
              <c:layout>
                <c:manualLayout>
                  <c:x val="-2.096612115991961E-2"/>
                  <c:y val="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F3-4188-A1D6-5D3BDF8CFC29}"/>
                </c:ext>
              </c:extLst>
            </c:dLbl>
            <c:dLbl>
              <c:idx val="3"/>
              <c:layout>
                <c:manualLayout>
                  <c:x val="7.29256388171116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F3-4188-A1D6-5D3BDF8CFC29}"/>
                </c:ext>
              </c:extLst>
            </c:dLbl>
            <c:dLbl>
              <c:idx val="4"/>
              <c:layout>
                <c:manualLayout>
                  <c:x val="5.378265862761987E-2"/>
                  <c:y val="1.963107307825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F3-4188-A1D6-5D3BDF8CFC29}"/>
                </c:ext>
              </c:extLst>
            </c:dLbl>
            <c:dLbl>
              <c:idx val="6"/>
              <c:layout>
                <c:manualLayout>
                  <c:x val="1.9142980189491683E-2"/>
                  <c:y val="7.197410251833533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F3-4188-A1D6-5D3BDF8CFC29}"/>
                </c:ext>
              </c:extLst>
            </c:dLbl>
            <c:dLbl>
              <c:idx val="7"/>
              <c:layout>
                <c:manualLayout>
                  <c:x val="-1.9142980189491818E-2"/>
                  <c:y val="-1.96295274461738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F3-4188-A1D6-5D3BDF8CFC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NA'!$A$3:$A$12</c:f>
              <c:strCache>
                <c:ptCount val="10"/>
                <c:pt idx="0">
                  <c:v>Aides à domicile</c:v>
                </c:pt>
                <c:pt idx="1">
                  <c:v>Cadres commerciaux et technico-commerciaux</c:v>
                </c:pt>
                <c:pt idx="2">
                  <c:v>Ouvriers qualifiés de la manutention</c:v>
                </c:pt>
                <c:pt idx="3">
                  <c:v>Professions intermédiaires administratives 
de la fonction publique (catégorie B et assimilés)</c:v>
                </c:pt>
                <c:pt idx="4">
                  <c:v>Dirigeants d'entreprises</c:v>
                </c:pt>
                <c:pt idx="5">
                  <c:v>Employés de maison</c:v>
                </c:pt>
                <c:pt idx="6">
                  <c:v>Agents d'entretien</c:v>
                </c:pt>
                <c:pt idx="7">
                  <c:v>Cadres des services administratifs, comptables et financiers</c:v>
                </c:pt>
                <c:pt idx="8">
                  <c:v>Patrons et cadres d'hôtels, cafés, restaurants</c:v>
                </c:pt>
                <c:pt idx="9">
                  <c:v>Assistantes maternelles</c:v>
                </c:pt>
              </c:strCache>
            </c:strRef>
          </c:cat>
          <c:val>
            <c:numRef>
              <c:f>'Dés NA'!$C$3:$C$12</c:f>
              <c:numCache>
                <c:formatCode>0%</c:formatCode>
                <c:ptCount val="10"/>
                <c:pt idx="0">
                  <c:v>0.40065615663831211</c:v>
                </c:pt>
                <c:pt idx="1">
                  <c:v>0.28013280997077411</c:v>
                </c:pt>
                <c:pt idx="2">
                  <c:v>0.34003145800972961</c:v>
                </c:pt>
                <c:pt idx="3">
                  <c:v>0.41675070901382189</c:v>
                </c:pt>
                <c:pt idx="4">
                  <c:v>0.33229184036779724</c:v>
                </c:pt>
                <c:pt idx="5">
                  <c:v>0.54810273804151433</c:v>
                </c:pt>
                <c:pt idx="6">
                  <c:v>0.37905018070337343</c:v>
                </c:pt>
                <c:pt idx="7">
                  <c:v>0.32399875669115941</c:v>
                </c:pt>
                <c:pt idx="8">
                  <c:v>0.3854857987068333</c:v>
                </c:pt>
                <c:pt idx="9">
                  <c:v>0.35756091516594257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F3-4188-A1D6-5D3BDF8CFC29}"/>
            </c:ext>
          </c:extLst>
        </c:ser>
        <c:ser>
          <c:idx val="5"/>
          <c:order val="2"/>
          <c:tx>
            <c:strRef>
              <c:f>'Dés NA'!$E$2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1718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C017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4F3-4188-A1D6-5D3BDF8CFC29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EE67A827-FED6-4156-B632-65AFE63FDB2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4F3-4188-A1D6-5D3BDF8CFC2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5CA1929-E7C5-4602-A45C-62E58BB9F98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4F3-4188-A1D6-5D3BDF8CFC2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8724253-B37C-4CF4-884F-97FC7859D1A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4F3-4188-A1D6-5D3BDF8CFC2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639A286-85C8-4A40-B12C-3C0F47CBDE5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4F3-4188-A1D6-5D3BDF8CFC2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AB82E74-AEEA-4BBB-B257-9B625948001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4F3-4188-A1D6-5D3BDF8CFC2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39ADEB3-FD91-415F-ADA2-FD2B994E9D8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4F3-4188-A1D6-5D3BDF8CFC2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0EF059B-84BA-4D90-A4DD-B16AF4B1642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4F3-4188-A1D6-5D3BDF8CFC2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6329E09-7647-4E04-A0DD-8EACD8A01C1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4F3-4188-A1D6-5D3BDF8CFC2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D18C766-B410-4C9A-8E9A-CA32927C9FC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4F3-4188-A1D6-5D3BDF8CFC2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EC593FC-BD9D-4DFE-9872-606014A5E9F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4F3-4188-A1D6-5D3BDF8CFC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NA'!$A$3:$A$12</c:f>
              <c:strCache>
                <c:ptCount val="10"/>
                <c:pt idx="0">
                  <c:v>Aides à domicile</c:v>
                </c:pt>
                <c:pt idx="1">
                  <c:v>Cadres commerciaux et technico-commerciaux</c:v>
                </c:pt>
                <c:pt idx="2">
                  <c:v>Ouvriers qualifiés de la manutention</c:v>
                </c:pt>
                <c:pt idx="3">
                  <c:v>Professions intermédiaires administratives 
de la fonction publique (catégorie B et assimilés)</c:v>
                </c:pt>
                <c:pt idx="4">
                  <c:v>Dirigeants d'entreprises</c:v>
                </c:pt>
                <c:pt idx="5">
                  <c:v>Employés de maison</c:v>
                </c:pt>
                <c:pt idx="6">
                  <c:v>Agents d'entretien</c:v>
                </c:pt>
                <c:pt idx="7">
                  <c:v>Cadres des services administratifs, comptables et financiers</c:v>
                </c:pt>
                <c:pt idx="8">
                  <c:v>Patrons et cadres d'hôtels, cafés, restaurants</c:v>
                </c:pt>
                <c:pt idx="9">
                  <c:v>Assistantes maternelles</c:v>
                </c:pt>
              </c:strCache>
            </c:strRef>
          </c:cat>
          <c:val>
            <c:numRef>
              <c:f>'Dés NA'!$E$3:$E$12</c:f>
              <c:numCache>
                <c:formatCode>0%</c:formatCode>
                <c:ptCount val="10"/>
                <c:pt idx="0">
                  <c:v>-0.1395535653720667</c:v>
                </c:pt>
                <c:pt idx="1">
                  <c:v>-0.1503982728000432</c:v>
                </c:pt>
                <c:pt idx="2">
                  <c:v>-0.15881899718312642</c:v>
                </c:pt>
                <c:pt idx="3">
                  <c:v>-0.1137085466817289</c:v>
                </c:pt>
                <c:pt idx="4">
                  <c:v>-8.1593229227201552E-2</c:v>
                </c:pt>
                <c:pt idx="5">
                  <c:v>-8.4399192516459304E-2</c:v>
                </c:pt>
                <c:pt idx="6">
                  <c:v>-0.12865255547487478</c:v>
                </c:pt>
                <c:pt idx="7">
                  <c:v>-0.14724256127133589</c:v>
                </c:pt>
                <c:pt idx="8">
                  <c:v>-9.0140145084043818E-2</c:v>
                </c:pt>
                <c:pt idx="9">
                  <c:v>-8.7730212284566955E-2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NA'!$K$3:$K$12</c15:f>
                <c15:dlblRangeCache>
                  <c:ptCount val="10"/>
                  <c:pt idx="0">
                    <c:v>14%</c:v>
                  </c:pt>
                  <c:pt idx="1">
                    <c:v>15%</c:v>
                  </c:pt>
                  <c:pt idx="2">
                    <c:v>16%</c:v>
                  </c:pt>
                  <c:pt idx="3">
                    <c:v>11%</c:v>
                  </c:pt>
                  <c:pt idx="4">
                    <c:v>8%</c:v>
                  </c:pt>
                  <c:pt idx="5">
                    <c:v>8%</c:v>
                  </c:pt>
                  <c:pt idx="6">
                    <c:v>13%</c:v>
                  </c:pt>
                  <c:pt idx="7">
                    <c:v>15%</c:v>
                  </c:pt>
                  <c:pt idx="8">
                    <c:v>9%</c:v>
                  </c:pt>
                  <c:pt idx="9">
                    <c:v>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54F3-4188-A1D6-5D3BDF8CFC29}"/>
            </c:ext>
          </c:extLst>
        </c:ser>
        <c:ser>
          <c:idx val="1"/>
          <c:order val="3"/>
          <c:tx>
            <c:strRef>
              <c:f>'Dés NA'!$F$2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NA'!$A$3:$A$12</c:f>
              <c:strCache>
                <c:ptCount val="10"/>
                <c:pt idx="0">
                  <c:v>Aides à domicile</c:v>
                </c:pt>
                <c:pt idx="1">
                  <c:v>Cadres commerciaux et technico-commerciaux</c:v>
                </c:pt>
                <c:pt idx="2">
                  <c:v>Ouvriers qualifiés de la manutention</c:v>
                </c:pt>
                <c:pt idx="3">
                  <c:v>Professions intermédiaires administratives 
de la fonction publique (catégorie B et assimilés)</c:v>
                </c:pt>
                <c:pt idx="4">
                  <c:v>Dirigeants d'entreprises</c:v>
                </c:pt>
                <c:pt idx="5">
                  <c:v>Employés de maison</c:v>
                </c:pt>
                <c:pt idx="6">
                  <c:v>Agents d'entretien</c:v>
                </c:pt>
                <c:pt idx="7">
                  <c:v>Cadres des services administratifs, comptables et financiers</c:v>
                </c:pt>
                <c:pt idx="8">
                  <c:v>Patrons et cadres d'hôtels, cafés, restaurants</c:v>
                </c:pt>
                <c:pt idx="9">
                  <c:v>Assistantes maternelles</c:v>
                </c:pt>
              </c:strCache>
            </c:strRef>
          </c:cat>
          <c:val>
            <c:numRef>
              <c:f>'Dés NA'!$F$3:$F$12</c:f>
              <c:numCache>
                <c:formatCode>0%</c:formatCode>
                <c:ptCount val="10"/>
                <c:pt idx="0">
                  <c:v>-3.7339111244557989E-3</c:v>
                </c:pt>
                <c:pt idx="1">
                  <c:v>-3.5187254829374626E-2</c:v>
                </c:pt>
                <c:pt idx="2">
                  <c:v>-8.3365162186572698E-3</c:v>
                </c:pt>
                <c:pt idx="3">
                  <c:v>-2.7665315154754715E-2</c:v>
                </c:pt>
                <c:pt idx="4">
                  <c:v>-1.3232010381443466E-2</c:v>
                </c:pt>
                <c:pt idx="5">
                  <c:v>-1.2132525784147169E-2</c:v>
                </c:pt>
                <c:pt idx="6">
                  <c:v>-5.5877726781749853E-3</c:v>
                </c:pt>
                <c:pt idx="7">
                  <c:v>-4.2645584968299878E-2</c:v>
                </c:pt>
                <c:pt idx="8">
                  <c:v>-4.3180074381282775E-2</c:v>
                </c:pt>
                <c:pt idx="9">
                  <c:v>-1.0287139468410849E-2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4F3-4188-A1D6-5D3BDF8CFC29}"/>
            </c:ext>
          </c:extLst>
        </c:ser>
        <c:ser>
          <c:idx val="4"/>
          <c:order val="5"/>
          <c:tx>
            <c:strRef>
              <c:f>'Dés NA'!$I$2</c:f>
              <c:strCache>
                <c:ptCount val="1"/>
                <c:pt idx="0">
                  <c:v>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7090FA9-0EC3-44F7-8B21-512E165D669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54F3-4188-A1D6-5D3BDF8CFC2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26C30C3-A53B-4FB6-AB8C-B5BCEDAC0C7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54F3-4188-A1D6-5D3BDF8CFC2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F09286A-F7E0-46D2-9B4F-63268249902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54F3-4188-A1D6-5D3BDF8CFC2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5D196A2-6E43-45FA-89BA-25CA3E486B2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54F3-4188-A1D6-5D3BDF8CFC2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B6260A8-4A46-4772-BED6-7EE38F131A7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54F3-4188-A1D6-5D3BDF8CFC2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D217E20-0A60-42B0-82EE-B9CF396B2E2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54F3-4188-A1D6-5D3BDF8CFC2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63DA306-737E-4508-AFF2-F48CCCC8FBC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54F3-4188-A1D6-5D3BDF8CFC2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64CD662-4B73-4A21-9177-B2AFE1CAFC2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54F3-4188-A1D6-5D3BDF8CFC2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D68425B-F4CB-4E67-B937-BEA709D1925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54F3-4188-A1D6-5D3BDF8CFC2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6B7BC81-FB46-45BE-A916-E7432ED7682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54F3-4188-A1D6-5D3BDF8CFC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NA'!$A$3:$A$12</c:f>
              <c:strCache>
                <c:ptCount val="10"/>
                <c:pt idx="0">
                  <c:v>Aides à domicile</c:v>
                </c:pt>
                <c:pt idx="1">
                  <c:v>Cadres commerciaux et technico-commerciaux</c:v>
                </c:pt>
                <c:pt idx="2">
                  <c:v>Ouvriers qualifiés de la manutention</c:v>
                </c:pt>
                <c:pt idx="3">
                  <c:v>Professions intermédiaires administratives 
de la fonction publique (catégorie B et assimilés)</c:v>
                </c:pt>
                <c:pt idx="4">
                  <c:v>Dirigeants d'entreprises</c:v>
                </c:pt>
                <c:pt idx="5">
                  <c:v>Employés de maison</c:v>
                </c:pt>
                <c:pt idx="6">
                  <c:v>Agents d'entretien</c:v>
                </c:pt>
                <c:pt idx="7">
                  <c:v>Cadres des services administratifs, comptables et financiers</c:v>
                </c:pt>
                <c:pt idx="8">
                  <c:v>Patrons et cadres d'hôtels, cafés, restaurants</c:v>
                </c:pt>
                <c:pt idx="9">
                  <c:v>Assistantes maternelles</c:v>
                </c:pt>
              </c:strCache>
            </c:strRef>
          </c:cat>
          <c:val>
            <c:numRef>
              <c:f>'Dés NA'!$I$3:$I$12</c:f>
              <c:numCache>
                <c:formatCode>0.0%</c:formatCode>
                <c:ptCount val="10"/>
                <c:pt idx="0">
                  <c:v>0.05</c:v>
                </c:pt>
                <c:pt idx="1">
                  <c:v>3.5612244035248278E-2</c:v>
                </c:pt>
                <c:pt idx="2">
                  <c:v>0.11651984354945662</c:v>
                </c:pt>
                <c:pt idx="3">
                  <c:v>0.17437092376182634</c:v>
                </c:pt>
                <c:pt idx="4">
                  <c:v>0.2303403816585296</c:v>
                </c:pt>
                <c:pt idx="5">
                  <c:v>8.5832702388972393E-2</c:v>
                </c:pt>
                <c:pt idx="6">
                  <c:v>0.20773349843269784</c:v>
                </c:pt>
                <c:pt idx="7">
                  <c:v>0.15471480310802971</c:v>
                </c:pt>
                <c:pt idx="8">
                  <c:v>0.2188820137726073</c:v>
                </c:pt>
                <c:pt idx="9">
                  <c:v>0.25600139766462371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NA'!$N$3:$N$12</c15:f>
                <c15:dlblRangeCache>
                  <c:ptCount val="10"/>
                  <c:pt idx="0">
                    <c:v>28</c:v>
                  </c:pt>
                  <c:pt idx="1">
                    <c:v>18</c:v>
                  </c:pt>
                  <c:pt idx="2">
                    <c:v>14</c:v>
                  </c:pt>
                  <c:pt idx="3">
                    <c:v>11</c:v>
                  </c:pt>
                  <c:pt idx="4">
                    <c:v>5</c:v>
                  </c:pt>
                  <c:pt idx="5">
                    <c:v>4</c:v>
                  </c:pt>
                  <c:pt idx="6">
                    <c:v>35</c:v>
                  </c:pt>
                  <c:pt idx="7">
                    <c:v>11</c:v>
                  </c:pt>
                  <c:pt idx="8">
                    <c:v>6</c:v>
                  </c:pt>
                  <c:pt idx="9">
                    <c:v>10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54F3-4188-A1D6-5D3BDF8CF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NA'!$G$2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NA'!$G$3:$G$12</c:f>
              <c:numCache>
                <c:formatCode>0%</c:formatCode>
                <c:ptCount val="10"/>
                <c:pt idx="0">
                  <c:v>0.44064796393396422</c:v>
                </c:pt>
                <c:pt idx="1">
                  <c:v>0.41273766876582063</c:v>
                </c:pt>
                <c:pt idx="2">
                  <c:v>0.35026008347924642</c:v>
                </c:pt>
                <c:pt idx="3">
                  <c:v>0.31819065483217673</c:v>
                </c:pt>
                <c:pt idx="4">
                  <c:v>0.30876981916331209</c:v>
                </c:pt>
                <c:pt idx="5">
                  <c:v>0.29387942930187139</c:v>
                </c:pt>
                <c:pt idx="6">
                  <c:v>0.29196161384473907</c:v>
                </c:pt>
                <c:pt idx="7">
                  <c:v>0.28933249108282122</c:v>
                </c:pt>
                <c:pt idx="8">
                  <c:v>0.28173320719255279</c:v>
                </c:pt>
                <c:pt idx="9">
                  <c:v>0.27991669101288519</c:v>
                </c:pt>
              </c:numCache>
            </c:numRef>
          </c:xVal>
          <c:yVal>
            <c:numRef>
              <c:f>'Dés NA'!$M$3:$M$12</c:f>
              <c:numCache>
                <c:formatCode>0.00</c:formatCode>
                <c:ptCount val="10"/>
                <c:pt idx="0">
                  <c:v>14.25</c:v>
                </c:pt>
                <c:pt idx="1">
                  <c:v>12.75</c:v>
                </c:pt>
                <c:pt idx="2">
                  <c:v>11.25</c:v>
                </c:pt>
                <c:pt idx="3">
                  <c:v>9.75</c:v>
                </c:pt>
                <c:pt idx="4">
                  <c:v>8.25</c:v>
                </c:pt>
                <c:pt idx="5">
                  <c:v>6.75</c:v>
                </c:pt>
                <c:pt idx="6">
                  <c:v>5.25</c:v>
                </c:pt>
                <c:pt idx="7">
                  <c:v>3.75</c:v>
                </c:pt>
                <c:pt idx="8">
                  <c:v>2.25</c:v>
                </c:pt>
                <c:pt idx="9">
                  <c:v>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54F3-4188-A1D6-5D3BDF8CFC29}"/>
            </c:ext>
          </c:extLst>
        </c:ser>
        <c:ser>
          <c:idx val="6"/>
          <c:order val="6"/>
          <c:tx>
            <c:strRef>
              <c:f>'Dés NA'!$H$2</c:f>
              <c:strCache>
                <c:ptCount val="1"/>
                <c:pt idx="0">
                  <c:v>Déséquilibre national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bg1"/>
              </a:solidFill>
              <a:ln w="15875">
                <a:solidFill>
                  <a:schemeClr val="tx1"/>
                </a:solidFill>
              </a:ln>
              <a:effectLst/>
            </c:spPr>
          </c:marker>
          <c:xVal>
            <c:numRef>
              <c:f>'Dés NA'!$H$3:$H$12</c:f>
              <c:numCache>
                <c:formatCode>0%</c:formatCode>
                <c:ptCount val="10"/>
                <c:pt idx="0">
                  <c:v>0.42425142176869124</c:v>
                </c:pt>
                <c:pt idx="1">
                  <c:v>0.23233861927468746</c:v>
                </c:pt>
                <c:pt idx="2">
                  <c:v>0.33221214073854716</c:v>
                </c:pt>
                <c:pt idx="3">
                  <c:v>0.27484860907174091</c:v>
                </c:pt>
                <c:pt idx="4">
                  <c:v>0.31361956644457617</c:v>
                </c:pt>
                <c:pt idx="5">
                  <c:v>0.44485658555852242</c:v>
                </c:pt>
                <c:pt idx="6">
                  <c:v>0.26773045979587989</c:v>
                </c:pt>
                <c:pt idx="7">
                  <c:v>0.1643308652964707</c:v>
                </c:pt>
                <c:pt idx="8">
                  <c:v>0.24633616838058109</c:v>
                </c:pt>
                <c:pt idx="9">
                  <c:v>0.26121761697380452</c:v>
                </c:pt>
              </c:numCache>
            </c:numRef>
          </c:xVal>
          <c:yVal>
            <c:numRef>
              <c:f>'Dés NA'!$M$3:$M$12</c:f>
              <c:numCache>
                <c:formatCode>0.00</c:formatCode>
                <c:ptCount val="10"/>
                <c:pt idx="0">
                  <c:v>14.25</c:v>
                </c:pt>
                <c:pt idx="1">
                  <c:v>12.75</c:v>
                </c:pt>
                <c:pt idx="2">
                  <c:v>11.25</c:v>
                </c:pt>
                <c:pt idx="3">
                  <c:v>9.75</c:v>
                </c:pt>
                <c:pt idx="4">
                  <c:v>8.25</c:v>
                </c:pt>
                <c:pt idx="5">
                  <c:v>6.75</c:v>
                </c:pt>
                <c:pt idx="6">
                  <c:v>5.25</c:v>
                </c:pt>
                <c:pt idx="7">
                  <c:v>3.75</c:v>
                </c:pt>
                <c:pt idx="8">
                  <c:v>2.25</c:v>
                </c:pt>
                <c:pt idx="9">
                  <c:v>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54F3-4188-A1D6-5D3BDF8CF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65000000000000013"/>
          <c:min val="-0.30000000000000004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inMax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max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0"/>
          <c:y val="1.5009000289095608E-3"/>
          <c:w val="0.15721241081412862"/>
          <c:h val="0.322517014299838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région_métier2'!$B$2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8ED-4CA7-8190-D0F0D002C45D}"/>
              </c:ext>
            </c:extLst>
          </c:dPt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ED-4CA7-8190-D0F0D002C45D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ED-4CA7-8190-D0F0D002C45D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8ED-4CA7-8190-D0F0D002C45D}"/>
              </c:ext>
            </c:extLst>
          </c:dPt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40-78ED-4CA7-8190-D0F0D002C4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région_métier2'!$A$3:$A$16</c:f>
              <c:strCache>
                <c:ptCount val="14"/>
                <c:pt idx="0">
                  <c:v>Corse</c:v>
                </c:pt>
                <c:pt idx="1">
                  <c:v>Île-de-France</c:v>
                </c:pt>
                <c:pt idx="2">
                  <c:v>Occitanie</c:v>
                </c:pt>
                <c:pt idx="3">
                  <c:v>Pays de la Loire</c:v>
                </c:pt>
                <c:pt idx="4">
                  <c:v>France métropolitaine</c:v>
                </c:pt>
                <c:pt idx="5">
                  <c:v>Nouvelle-Aquitaine</c:v>
                </c:pt>
                <c:pt idx="6">
                  <c:v>Provence-Alpes-Côte d'Azur</c:v>
                </c:pt>
                <c:pt idx="7">
                  <c:v>Centre-Val de Loire</c:v>
                </c:pt>
                <c:pt idx="8">
                  <c:v>Bretagne</c:v>
                </c:pt>
                <c:pt idx="9">
                  <c:v>Auvergne-Rhône-Alpes</c:v>
                </c:pt>
                <c:pt idx="10">
                  <c:v>Hauts-de-France</c:v>
                </c:pt>
                <c:pt idx="11">
                  <c:v>Grand Est</c:v>
                </c:pt>
                <c:pt idx="12">
                  <c:v>Normandie</c:v>
                </c:pt>
                <c:pt idx="13">
                  <c:v>Bourgogne-Franche-Comté</c:v>
                </c:pt>
              </c:strCache>
            </c:strRef>
          </c:cat>
          <c:val>
            <c:numRef>
              <c:f>'Dés par région_métier2'!$B$3:$B$16</c:f>
              <c:numCache>
                <c:formatCode>0%</c:formatCode>
                <c:ptCount val="14"/>
                <c:pt idx="0">
                  <c:v>0.15963692048801531</c:v>
                </c:pt>
                <c:pt idx="1">
                  <c:v>8.78338764606761E-2</c:v>
                </c:pt>
                <c:pt idx="2">
                  <c:v>7.8044256821779012E-2</c:v>
                </c:pt>
                <c:pt idx="3">
                  <c:v>2.1779473671614411E-2</c:v>
                </c:pt>
                <c:pt idx="4">
                  <c:v>2.1718871328207264E-2</c:v>
                </c:pt>
                <c:pt idx="5">
                  <c:v>5.2801494904061962E-3</c:v>
                </c:pt>
                <c:pt idx="6">
                  <c:v>2.9542797969103918E-2</c:v>
                </c:pt>
                <c:pt idx="7">
                  <c:v>-2.0661723757362471E-2</c:v>
                </c:pt>
                <c:pt idx="8">
                  <c:v>1.0411777691411996E-2</c:v>
                </c:pt>
                <c:pt idx="9">
                  <c:v>1.5160262734341319E-2</c:v>
                </c:pt>
                <c:pt idx="10">
                  <c:v>1.07097257620607E-3</c:v>
                </c:pt>
                <c:pt idx="11">
                  <c:v>-3.2678048757029426E-2</c:v>
                </c:pt>
                <c:pt idx="12">
                  <c:v>-4.612543506934489E-2</c:v>
                </c:pt>
                <c:pt idx="13">
                  <c:v>-6.6430957744639835E-2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ED-4CA7-8190-D0F0D002C45D}"/>
            </c:ext>
          </c:extLst>
        </c:ser>
        <c:ser>
          <c:idx val="3"/>
          <c:order val="1"/>
          <c:tx>
            <c:strRef>
              <c:f>'Dés par région_métier2'!$C$2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8ED-4CA7-8190-D0F0D002C45D}"/>
              </c:ext>
            </c:extLst>
          </c:dPt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8ED-4CA7-8190-D0F0D002C45D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ED-4CA7-8190-D0F0D002C45D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ED-4CA7-8190-D0F0D002C45D}"/>
              </c:ext>
            </c:extLst>
          </c:dPt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E-78ED-4CA7-8190-D0F0D002C4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région_métier2'!$A$3:$A$16</c:f>
              <c:strCache>
                <c:ptCount val="14"/>
                <c:pt idx="0">
                  <c:v>Corse</c:v>
                </c:pt>
                <c:pt idx="1">
                  <c:v>Île-de-France</c:v>
                </c:pt>
                <c:pt idx="2">
                  <c:v>Occitanie</c:v>
                </c:pt>
                <c:pt idx="3">
                  <c:v>Pays de la Loire</c:v>
                </c:pt>
                <c:pt idx="4">
                  <c:v>France métropolitaine</c:v>
                </c:pt>
                <c:pt idx="5">
                  <c:v>Nouvelle-Aquitaine</c:v>
                </c:pt>
                <c:pt idx="6">
                  <c:v>Provence-Alpes-Côte d'Azur</c:v>
                </c:pt>
                <c:pt idx="7">
                  <c:v>Centre-Val de Loire</c:v>
                </c:pt>
                <c:pt idx="8">
                  <c:v>Bretagne</c:v>
                </c:pt>
                <c:pt idx="9">
                  <c:v>Auvergne-Rhône-Alpes</c:v>
                </c:pt>
                <c:pt idx="10">
                  <c:v>Hauts-de-France</c:v>
                </c:pt>
                <c:pt idx="11">
                  <c:v>Grand Est</c:v>
                </c:pt>
                <c:pt idx="12">
                  <c:v>Normandie</c:v>
                </c:pt>
                <c:pt idx="13">
                  <c:v>Bourgogne-Franche-Comté</c:v>
                </c:pt>
              </c:strCache>
            </c:strRef>
          </c:cat>
          <c:val>
            <c:numRef>
              <c:f>'Dés par région_métier2'!$C$3:$C$16</c:f>
              <c:numCache>
                <c:formatCode>0%</c:formatCode>
                <c:ptCount val="14"/>
                <c:pt idx="0">
                  <c:v>0.28593946201579062</c:v>
                </c:pt>
                <c:pt idx="1">
                  <c:v>0.29773590805664957</c:v>
                </c:pt>
                <c:pt idx="2">
                  <c:v>0.34603737444729404</c:v>
                </c:pt>
                <c:pt idx="3">
                  <c:v>0.37044320279212395</c:v>
                </c:pt>
                <c:pt idx="4">
                  <c:v>0.34723712827153208</c:v>
                </c:pt>
                <c:pt idx="5">
                  <c:v>0.36944715055763794</c:v>
                </c:pt>
                <c:pt idx="6">
                  <c:v>0.33533714203230963</c:v>
                </c:pt>
                <c:pt idx="7">
                  <c:v>0.37253694708420876</c:v>
                </c:pt>
                <c:pt idx="8">
                  <c:v>0.36708429095582279</c:v>
                </c:pt>
                <c:pt idx="9">
                  <c:v>0.34978078157749803</c:v>
                </c:pt>
                <c:pt idx="10">
                  <c:v>0.35286466647320824</c:v>
                </c:pt>
                <c:pt idx="11">
                  <c:v>0.36209986124158261</c:v>
                </c:pt>
                <c:pt idx="12">
                  <c:v>0.38027506124635069</c:v>
                </c:pt>
                <c:pt idx="13">
                  <c:v>0.37647506085838067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8ED-4CA7-8190-D0F0D002C45D}"/>
            </c:ext>
          </c:extLst>
        </c:ser>
        <c:ser>
          <c:idx val="5"/>
          <c:order val="2"/>
          <c:tx>
            <c:strRef>
              <c:f>'Dés par région_métier2'!$E$2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1718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8ED-4CA7-8190-D0F0D002C45D}"/>
              </c:ext>
            </c:extLst>
          </c:dPt>
          <c:dPt>
            <c:idx val="7"/>
            <c:invertIfNegative val="0"/>
            <c:bubble3D val="0"/>
            <c:spPr>
              <a:solidFill>
                <a:srgbClr val="C017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8ED-4CA7-8190-D0F0D002C45D}"/>
              </c:ext>
            </c:extLst>
          </c:dPt>
          <c:dPt>
            <c:idx val="8"/>
            <c:invertIfNegative val="0"/>
            <c:bubble3D val="0"/>
            <c:spPr>
              <a:solidFill>
                <a:srgbClr val="C017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8ED-4CA7-8190-D0F0D002C45D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8ED-4CA7-8190-D0F0D002C45D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E8C6A2A6-1359-40B3-B415-20778CC92C5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78ED-4CA7-8190-D0F0D002C45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75F86FD-7B24-4A68-B8B4-DD78899BB1A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8ED-4CA7-8190-D0F0D002C45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7C20361-8C82-4094-8B94-E082846C542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8ED-4CA7-8190-D0F0D002C45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33FFFF7-EE56-4993-B409-492C2E9B32A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8ED-4CA7-8190-D0F0D002C45D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5717DFAA-9CD9-45C2-BBF3-AC4DA342C704}" type="CELLRANGE">
                      <a:rPr lang="fr-FR"/>
                      <a:pPr>
                        <a:defRPr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8ED-4CA7-8190-D0F0D002C45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8725F22-C61C-42DD-B1A3-6F26391C558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8ED-4CA7-8190-D0F0D002C45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CCE7C21-2508-4485-84BD-928B54DF877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8ED-4CA7-8190-D0F0D002C45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1D86836-7B89-45A0-A996-D5D6C0AF4B5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8ED-4CA7-8190-D0F0D002C45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5235912-F2DC-46B3-A726-E8441E581E2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8ED-4CA7-8190-D0F0D002C45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A374533-2948-42CF-93E0-E7034F80451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8ED-4CA7-8190-D0F0D002C45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50EB45D-6083-4110-9D0D-215E821754E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8ED-4CA7-8190-D0F0D002C45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35E2F40-1BA4-4191-9531-574EDE7BFD1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8ED-4CA7-8190-D0F0D002C45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12052A6-5366-4176-96F4-2DC9BD0F95E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8ED-4CA7-8190-D0F0D002C45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B258851-EC1A-42A1-8D41-C3717F4DD1F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8ED-4CA7-8190-D0F0D002C4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région_métier2'!$A$3:$A$16</c:f>
              <c:strCache>
                <c:ptCount val="14"/>
                <c:pt idx="0">
                  <c:v>Corse</c:v>
                </c:pt>
                <c:pt idx="1">
                  <c:v>Île-de-France</c:v>
                </c:pt>
                <c:pt idx="2">
                  <c:v>Occitanie</c:v>
                </c:pt>
                <c:pt idx="3">
                  <c:v>Pays de la Loire</c:v>
                </c:pt>
                <c:pt idx="4">
                  <c:v>France métropolitaine</c:v>
                </c:pt>
                <c:pt idx="5">
                  <c:v>Nouvelle-Aquitaine</c:v>
                </c:pt>
                <c:pt idx="6">
                  <c:v>Provence-Alpes-Côte d'Azur</c:v>
                </c:pt>
                <c:pt idx="7">
                  <c:v>Centre-Val de Loire</c:v>
                </c:pt>
                <c:pt idx="8">
                  <c:v>Bretagne</c:v>
                </c:pt>
                <c:pt idx="9">
                  <c:v>Auvergne-Rhône-Alpes</c:v>
                </c:pt>
                <c:pt idx="10">
                  <c:v>Hauts-de-France</c:v>
                </c:pt>
                <c:pt idx="11">
                  <c:v>Grand Est</c:v>
                </c:pt>
                <c:pt idx="12">
                  <c:v>Normandie</c:v>
                </c:pt>
                <c:pt idx="13">
                  <c:v>Bourgogne-Franche-Comté</c:v>
                </c:pt>
              </c:strCache>
            </c:strRef>
          </c:cat>
          <c:val>
            <c:numRef>
              <c:f>'Dés par région_métier2'!$E$3:$E$16</c:f>
              <c:numCache>
                <c:formatCode>0%</c:formatCode>
                <c:ptCount val="14"/>
                <c:pt idx="0">
                  <c:v>-0.14152564355013683</c:v>
                </c:pt>
                <c:pt idx="1">
                  <c:v>-0.12531476519148538</c:v>
                </c:pt>
                <c:pt idx="2">
                  <c:v>-0.11503363931308996</c:v>
                </c:pt>
                <c:pt idx="3">
                  <c:v>-0.12012050150469565</c:v>
                </c:pt>
                <c:pt idx="4">
                  <c:v>-0.12293854688963536</c:v>
                </c:pt>
                <c:pt idx="5">
                  <c:v>-0.11299323473296381</c:v>
                </c:pt>
                <c:pt idx="6">
                  <c:v>-0.12634168239134005</c:v>
                </c:pt>
                <c:pt idx="7">
                  <c:v>-0.1080561488058442</c:v>
                </c:pt>
                <c:pt idx="8">
                  <c:v>-0.11623176247104318</c:v>
                </c:pt>
                <c:pt idx="9">
                  <c:v>-0.13180700387489866</c:v>
                </c:pt>
                <c:pt idx="10">
                  <c:v>-0.13233298836191745</c:v>
                </c:pt>
                <c:pt idx="11">
                  <c:v>-0.12696867805685905</c:v>
                </c:pt>
                <c:pt idx="12">
                  <c:v>-0.11659724938557213</c:v>
                </c:pt>
                <c:pt idx="13">
                  <c:v>-0.1218545107068186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région_métier2'!$K$3:$K$16</c15:f>
                <c15:dlblRangeCache>
                  <c:ptCount val="14"/>
                  <c:pt idx="0">
                    <c:v>14%</c:v>
                  </c:pt>
                  <c:pt idx="1">
                    <c:v>13%</c:v>
                  </c:pt>
                  <c:pt idx="2">
                    <c:v>12%</c:v>
                  </c:pt>
                  <c:pt idx="3">
                    <c:v>12%</c:v>
                  </c:pt>
                  <c:pt idx="4">
                    <c:v>12%</c:v>
                  </c:pt>
                  <c:pt idx="5">
                    <c:v>11%</c:v>
                  </c:pt>
                  <c:pt idx="6">
                    <c:v>13%</c:v>
                  </c:pt>
                  <c:pt idx="7">
                    <c:v>11%</c:v>
                  </c:pt>
                  <c:pt idx="8">
                    <c:v>12%</c:v>
                  </c:pt>
                  <c:pt idx="9">
                    <c:v>13%</c:v>
                  </c:pt>
                  <c:pt idx="10">
                    <c:v>13%</c:v>
                  </c:pt>
                  <c:pt idx="11">
                    <c:v>13%</c:v>
                  </c:pt>
                  <c:pt idx="12">
                    <c:v>12%</c:v>
                  </c:pt>
                  <c:pt idx="13">
                    <c:v>12%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F-78ED-4CA7-8190-D0F0D002C45D}"/>
            </c:ext>
          </c:extLst>
        </c:ser>
        <c:ser>
          <c:idx val="1"/>
          <c:order val="3"/>
          <c:tx>
            <c:strRef>
              <c:f>'Dés par région_métier2'!$F$2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8ED-4CA7-8190-D0F0D002C4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8ED-4CA7-8190-D0F0D002C4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8ED-4CA7-8190-D0F0D002C4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région_métier2'!$A$3:$A$16</c:f>
              <c:strCache>
                <c:ptCount val="14"/>
                <c:pt idx="0">
                  <c:v>Corse</c:v>
                </c:pt>
                <c:pt idx="1">
                  <c:v>Île-de-France</c:v>
                </c:pt>
                <c:pt idx="2">
                  <c:v>Occitanie</c:v>
                </c:pt>
                <c:pt idx="3">
                  <c:v>Pays de la Loire</c:v>
                </c:pt>
                <c:pt idx="4">
                  <c:v>France métropolitaine</c:v>
                </c:pt>
                <c:pt idx="5">
                  <c:v>Nouvelle-Aquitaine</c:v>
                </c:pt>
                <c:pt idx="6">
                  <c:v>Provence-Alpes-Côte d'Azur</c:v>
                </c:pt>
                <c:pt idx="7">
                  <c:v>Centre-Val de Loire</c:v>
                </c:pt>
                <c:pt idx="8">
                  <c:v>Bretagne</c:v>
                </c:pt>
                <c:pt idx="9">
                  <c:v>Auvergne-Rhône-Alpes</c:v>
                </c:pt>
                <c:pt idx="10">
                  <c:v>Hauts-de-France</c:v>
                </c:pt>
                <c:pt idx="11">
                  <c:v>Grand Est</c:v>
                </c:pt>
                <c:pt idx="12">
                  <c:v>Normandie</c:v>
                </c:pt>
                <c:pt idx="13">
                  <c:v>Bourgogne-Franche-Comté</c:v>
                </c:pt>
              </c:strCache>
            </c:strRef>
          </c:cat>
          <c:val>
            <c:numRef>
              <c:f>'Dés par région_métier2'!$F$3:$F$16</c:f>
              <c:numCache>
                <c:formatCode>0%</c:formatCode>
                <c:ptCount val="14"/>
                <c:pt idx="0">
                  <c:v>1.0006766830189466E-2</c:v>
                </c:pt>
                <c:pt idx="1">
                  <c:v>4.229963656160151E-2</c:v>
                </c:pt>
                <c:pt idx="2">
                  <c:v>-1.4625672242209753E-2</c:v>
                </c:pt>
                <c:pt idx="3">
                  <c:v>-1.154599415505885E-2</c:v>
                </c:pt>
                <c:pt idx="4">
                  <c:v>3.2700687576490109E-18</c:v>
                </c:pt>
                <c:pt idx="5">
                  <c:v>-1.6867975287442952E-2</c:v>
                </c:pt>
                <c:pt idx="6">
                  <c:v>4.0294264187942883E-3</c:v>
                </c:pt>
                <c:pt idx="7">
                  <c:v>-3.0901338383845785E-3</c:v>
                </c:pt>
                <c:pt idx="8">
                  <c:v>-2.5971578121168411E-2</c:v>
                </c:pt>
                <c:pt idx="9">
                  <c:v>-1.2344217755100648E-2</c:v>
                </c:pt>
                <c:pt idx="10">
                  <c:v>-1.2190613022469113E-2</c:v>
                </c:pt>
                <c:pt idx="11">
                  <c:v>6.1774081175634101E-3</c:v>
                </c:pt>
                <c:pt idx="12">
                  <c:v>-1.7974890255640127E-2</c:v>
                </c:pt>
                <c:pt idx="13">
                  <c:v>-7.0174770814087862E-3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8ED-4CA7-8190-D0F0D002C45D}"/>
            </c:ext>
          </c:extLst>
        </c:ser>
        <c:ser>
          <c:idx val="4"/>
          <c:order val="5"/>
          <c:tx>
            <c:strRef>
              <c:f>'Dés par région_métier2'!$I$2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DB44E4-7BA0-48F6-A000-C8D35BA7D985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78ED-4CA7-8190-D0F0D002C45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289B779-497E-4BB7-BBA0-83EBFDE9408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78ED-4CA7-8190-D0F0D002C45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4985560-710C-447C-9940-52887C503CC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78ED-4CA7-8190-D0F0D002C45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0F07129-02B7-4119-A29B-61FC1D5A465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78ED-4CA7-8190-D0F0D002C45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03ED92E-62A5-4ECF-808C-6EF9B9F3C72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78ED-4CA7-8190-D0F0D002C45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43B0EBD-3626-477E-A664-7C9822FD7C5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78ED-4CA7-8190-D0F0D002C45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2D57BF6-3DEE-4ADC-A71E-411A321DFFF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78ED-4CA7-8190-D0F0D002C45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447C09D-ECB8-47CB-B1A6-FB87AE6A77F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78ED-4CA7-8190-D0F0D002C45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52CCFB4-8BE6-466F-BCC2-CE6CF1AD17A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78ED-4CA7-8190-D0F0D002C45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5538EE5-1FB9-4062-86AF-C16AE0E7068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78ED-4CA7-8190-D0F0D002C45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4B03AB5-4108-4A02-A01E-87350B3B059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78ED-4CA7-8190-D0F0D002C45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4F9F70C-2FEA-4386-851F-8A3A3585580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78ED-4CA7-8190-D0F0D002C45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8E892DC-E289-443A-98DE-2377D2E0E93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78ED-4CA7-8190-D0F0D002C45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2F34C7E-506F-41A5-B11D-4314CFF4E23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78ED-4CA7-8190-D0F0D002C4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région_métier2'!$A$3:$A$16</c:f>
              <c:strCache>
                <c:ptCount val="14"/>
                <c:pt idx="0">
                  <c:v>Corse</c:v>
                </c:pt>
                <c:pt idx="1">
                  <c:v>Île-de-France</c:v>
                </c:pt>
                <c:pt idx="2">
                  <c:v>Occitanie</c:v>
                </c:pt>
                <c:pt idx="3">
                  <c:v>Pays de la Loire</c:v>
                </c:pt>
                <c:pt idx="4">
                  <c:v>France métropolitaine</c:v>
                </c:pt>
                <c:pt idx="5">
                  <c:v>Nouvelle-Aquitaine</c:v>
                </c:pt>
                <c:pt idx="6">
                  <c:v>Provence-Alpes-Côte d'Azur</c:v>
                </c:pt>
                <c:pt idx="7">
                  <c:v>Centre-Val de Loire</c:v>
                </c:pt>
                <c:pt idx="8">
                  <c:v>Bretagne</c:v>
                </c:pt>
                <c:pt idx="9">
                  <c:v>Auvergne-Rhône-Alpes</c:v>
                </c:pt>
                <c:pt idx="10">
                  <c:v>Hauts-de-France</c:v>
                </c:pt>
                <c:pt idx="11">
                  <c:v>Grand Est</c:v>
                </c:pt>
                <c:pt idx="12">
                  <c:v>Normandie</c:v>
                </c:pt>
                <c:pt idx="13">
                  <c:v>Bourgogne-Franche-Comté</c:v>
                </c:pt>
              </c:strCache>
            </c:strRef>
          </c:cat>
          <c:val>
            <c:numRef>
              <c:f>'Dés par région_métier2'!$I$3:$I$16</c:f>
              <c:numCache>
                <c:formatCode>0.0%</c:formatCode>
                <c:ptCount val="14"/>
                <c:pt idx="0">
                  <c:v>7.0000000000000007E-2</c:v>
                </c:pt>
                <c:pt idx="1">
                  <c:v>9.7713728255068244E-2</c:v>
                </c:pt>
                <c:pt idx="2">
                  <c:v>0.10150151806492236</c:v>
                </c:pt>
                <c:pt idx="3">
                  <c:v>0.13336047287025704</c:v>
                </c:pt>
                <c:pt idx="4">
                  <c:v>0.15662714973425607</c:v>
                </c:pt>
                <c:pt idx="5">
                  <c:v>0.1508558492859513</c:v>
                </c:pt>
                <c:pt idx="6">
                  <c:v>0.16070320933258186</c:v>
                </c:pt>
                <c:pt idx="7">
                  <c:v>0.15707562866858099</c:v>
                </c:pt>
                <c:pt idx="8">
                  <c:v>0.15211650710555497</c:v>
                </c:pt>
                <c:pt idx="9">
                  <c:v>0.16467153144095037</c:v>
                </c:pt>
                <c:pt idx="10">
                  <c:v>0.17567693670337542</c:v>
                </c:pt>
                <c:pt idx="11">
                  <c:v>0.16026433381743771</c:v>
                </c:pt>
                <c:pt idx="12">
                  <c:v>0.14826654193023303</c:v>
                </c:pt>
                <c:pt idx="13">
                  <c:v>0.15206654231820305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région_métier2'!$N$3:$N$16</c15:f>
                <c15:dlblRangeCache>
                  <c:ptCount val="14"/>
                  <c:pt idx="0">
                    <c:v>1</c:v>
                  </c:pt>
                  <c:pt idx="1">
                    <c:v>47</c:v>
                  </c:pt>
                  <c:pt idx="2">
                    <c:v>20</c:v>
                  </c:pt>
                  <c:pt idx="3">
                    <c:v>14</c:v>
                  </c:pt>
                  <c:pt idx="4">
                    <c:v>200</c:v>
                  </c:pt>
                  <c:pt idx="5">
                    <c:v>18</c:v>
                  </c:pt>
                  <c:pt idx="6">
                    <c:v>14</c:v>
                  </c:pt>
                  <c:pt idx="7">
                    <c:v>8</c:v>
                  </c:pt>
                  <c:pt idx="8">
                    <c:v>11</c:v>
                  </c:pt>
                  <c:pt idx="9">
                    <c:v>22</c:v>
                  </c:pt>
                  <c:pt idx="10">
                    <c:v>16</c:v>
                  </c:pt>
                  <c:pt idx="11">
                    <c:v>15</c:v>
                  </c:pt>
                  <c:pt idx="12">
                    <c:v>9</c:v>
                  </c:pt>
                  <c:pt idx="13">
                    <c:v>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8-78ED-4CA7-8190-D0F0D002C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région_métier2'!$G$2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région_métier2'!$G$3:$G$16</c:f>
              <c:numCache>
                <c:formatCode>0%</c:formatCode>
                <c:ptCount val="14"/>
                <c:pt idx="0">
                  <c:v>0.31405750578385855</c:v>
                </c:pt>
                <c:pt idx="1">
                  <c:v>0.30255465588744179</c:v>
                </c:pt>
                <c:pt idx="2">
                  <c:v>0.29442231971377336</c:v>
                </c:pt>
                <c:pt idx="3">
                  <c:v>0.26055618080398385</c:v>
                </c:pt>
                <c:pt idx="4">
                  <c:v>0.246017452710104</c:v>
                </c:pt>
                <c:pt idx="5">
                  <c:v>0.24486609002763737</c:v>
                </c:pt>
                <c:pt idx="6">
                  <c:v>0.24256768402886777</c:v>
                </c:pt>
                <c:pt idx="7">
                  <c:v>0.24072894068261752</c:v>
                </c:pt>
                <c:pt idx="8">
                  <c:v>0.23529272805502321</c:v>
                </c:pt>
                <c:pt idx="9">
                  <c:v>0.22078982268184008</c:v>
                </c:pt>
                <c:pt idx="10">
                  <c:v>0.20941203766502775</c:v>
                </c:pt>
                <c:pt idx="11">
                  <c:v>0.20863054254525751</c:v>
                </c:pt>
                <c:pt idx="12">
                  <c:v>0.19957748653579349</c:v>
                </c:pt>
                <c:pt idx="13">
                  <c:v>0.18117211532551347</c:v>
                </c:pt>
              </c:numCache>
            </c:numRef>
          </c:xVal>
          <c:yVal>
            <c:numRef>
              <c:f>'Dés par région_métier2'!$M$3:$M$16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9-78ED-4CA7-8190-D0F0D002C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55000000000000004"/>
          <c:min val="-0.25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région_métier3'!$B$2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21-45EB-AABB-2DDAC31AAB55}"/>
              </c:ext>
            </c:extLst>
          </c:dPt>
          <c:dPt>
            <c:idx val="7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21-45EB-AABB-2DDAC31AAB55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B21-45EB-AABB-2DDAC31AAB55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21-45EB-AABB-2DDAC31AAB55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B21-45EB-AABB-2DDAC31AA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région_métier3'!$A$3:$A$15</c:f>
              <c:strCache>
                <c:ptCount val="13"/>
                <c:pt idx="0">
                  <c:v>Pays de la Loire</c:v>
                </c:pt>
                <c:pt idx="1">
                  <c:v>Occitanie</c:v>
                </c:pt>
                <c:pt idx="2">
                  <c:v>Normandie</c:v>
                </c:pt>
                <c:pt idx="3">
                  <c:v>Auvergne-Rhône-Alpes</c:v>
                </c:pt>
                <c:pt idx="4">
                  <c:v>Provence-Alpes-Côte d'Azur</c:v>
                </c:pt>
                <c:pt idx="5">
                  <c:v>Centre-Val de Loire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Nouvelle-Aquitaine</c:v>
                </c:pt>
                <c:pt idx="9">
                  <c:v>Grand Est</c:v>
                </c:pt>
                <c:pt idx="10">
                  <c:v>Île-de-France</c:v>
                </c:pt>
                <c:pt idx="11">
                  <c:v>Bourgogne-Franche-Comté</c:v>
                </c:pt>
                <c:pt idx="12">
                  <c:v>Hauts-de-France</c:v>
                </c:pt>
              </c:strCache>
            </c:strRef>
          </c:cat>
          <c:val>
            <c:numRef>
              <c:f>'Dés par région_métier3'!$B$3:$B$15</c:f>
              <c:numCache>
                <c:formatCode>0%</c:formatCode>
                <c:ptCount val="13"/>
                <c:pt idx="0">
                  <c:v>0.28729439188145101</c:v>
                </c:pt>
                <c:pt idx="1">
                  <c:v>0.23318973194408507</c:v>
                </c:pt>
                <c:pt idx="2">
                  <c:v>0.24706277226087558</c:v>
                </c:pt>
                <c:pt idx="3">
                  <c:v>0.21839533452477919</c:v>
                </c:pt>
                <c:pt idx="4">
                  <c:v>0.23008820643298133</c:v>
                </c:pt>
                <c:pt idx="5">
                  <c:v>0.24039025430024777</c:v>
                </c:pt>
                <c:pt idx="6">
                  <c:v>0.17761038772641191</c:v>
                </c:pt>
                <c:pt idx="7">
                  <c:v>0.11805682778381991</c:v>
                </c:pt>
                <c:pt idx="8">
                  <c:v>0.16012072122270482</c:v>
                </c:pt>
                <c:pt idx="9">
                  <c:v>4.7242825459659209E-2</c:v>
                </c:pt>
                <c:pt idx="10">
                  <c:v>-5.956422240569509E-3</c:v>
                </c:pt>
                <c:pt idx="11">
                  <c:v>-1.5169638851994576E-2</c:v>
                </c:pt>
                <c:pt idx="12">
                  <c:v>1.2135109762021251E-2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21-45EB-AABB-2DDAC31AAB55}"/>
            </c:ext>
          </c:extLst>
        </c:ser>
        <c:ser>
          <c:idx val="3"/>
          <c:order val="1"/>
          <c:tx>
            <c:strRef>
              <c:f>'Dés par région_métier3'!$C$2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21-45EB-AABB-2DDAC31AAB55}"/>
              </c:ext>
            </c:extLst>
          </c:dPt>
          <c:dPt>
            <c:idx val="7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21-45EB-AABB-2DDAC31AAB55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9B21-45EB-AABB-2DDAC31AAB55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9B21-45EB-AABB-2DDAC31AAB55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9B21-45EB-AABB-2DDAC31AAB55}"/>
                </c:ext>
              </c:extLst>
            </c:dLbl>
            <c:dLbl>
              <c:idx val="10"/>
              <c:layout>
                <c:manualLayout>
                  <c:x val="-6.9760407694516219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B21-45EB-AABB-2DDAC31AAB55}"/>
                </c:ext>
              </c:extLst>
            </c:dLbl>
            <c:dLbl>
              <c:idx val="12"/>
              <c:layout>
                <c:manualLayout>
                  <c:x val="-7.3776701119724508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B21-45EB-AABB-2DDAC31AA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région_métier3'!$A$3:$A$15</c:f>
              <c:strCache>
                <c:ptCount val="13"/>
                <c:pt idx="0">
                  <c:v>Pays de la Loire</c:v>
                </c:pt>
                <c:pt idx="1">
                  <c:v>Occitanie</c:v>
                </c:pt>
                <c:pt idx="2">
                  <c:v>Normandie</c:v>
                </c:pt>
                <c:pt idx="3">
                  <c:v>Auvergne-Rhône-Alpes</c:v>
                </c:pt>
                <c:pt idx="4">
                  <c:v>Provence-Alpes-Côte d'Azur</c:v>
                </c:pt>
                <c:pt idx="5">
                  <c:v>Centre-Val de Loire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Nouvelle-Aquitaine</c:v>
                </c:pt>
                <c:pt idx="9">
                  <c:v>Grand Est</c:v>
                </c:pt>
                <c:pt idx="10">
                  <c:v>Île-de-France</c:v>
                </c:pt>
                <c:pt idx="11">
                  <c:v>Bourgogne-Franche-Comté</c:v>
                </c:pt>
                <c:pt idx="12">
                  <c:v>Hauts-de-France</c:v>
                </c:pt>
              </c:strCache>
            </c:strRef>
          </c:cat>
          <c:val>
            <c:numRef>
              <c:f>'Dés par région_métier3'!$C$3:$C$15</c:f>
              <c:numCache>
                <c:formatCode>0%</c:formatCode>
                <c:ptCount val="13"/>
                <c:pt idx="0">
                  <c:v>0.2969046039366528</c:v>
                </c:pt>
                <c:pt idx="1">
                  <c:v>0.30998725644769631</c:v>
                </c:pt>
                <c:pt idx="2">
                  <c:v>0.30648074553598664</c:v>
                </c:pt>
                <c:pt idx="3">
                  <c:v>0.33841862008736107</c:v>
                </c:pt>
                <c:pt idx="4">
                  <c:v>0.30412927917662808</c:v>
                </c:pt>
                <c:pt idx="5">
                  <c:v>0.30296029086243725</c:v>
                </c:pt>
                <c:pt idx="6">
                  <c:v>0.3105481506433091</c:v>
                </c:pt>
                <c:pt idx="7">
                  <c:v>0.32504473049699834</c:v>
                </c:pt>
                <c:pt idx="8">
                  <c:v>0.29063678461785486</c:v>
                </c:pt>
                <c:pt idx="9">
                  <c:v>0.34479230627039187</c:v>
                </c:pt>
                <c:pt idx="10">
                  <c:v>0.33681695110511073</c:v>
                </c:pt>
                <c:pt idx="11">
                  <c:v>0.35459394896669638</c:v>
                </c:pt>
                <c:pt idx="12">
                  <c:v>0.33491321428037513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21-45EB-AABB-2DDAC31AAB55}"/>
            </c:ext>
          </c:extLst>
        </c:ser>
        <c:ser>
          <c:idx val="5"/>
          <c:order val="2"/>
          <c:tx>
            <c:strRef>
              <c:f>'Dés par région_métier3'!$E$2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B21-45EB-AABB-2DDAC31AAB55}"/>
              </c:ext>
            </c:extLst>
          </c:dPt>
          <c:dPt>
            <c:idx val="7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B21-45EB-AABB-2DDAC31AAB55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B21-45EB-AABB-2DDAC31AAB55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B21-45EB-AABB-2DDAC31AAB5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503974AA-787F-4299-842F-DC95FE568E0C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9B21-45EB-AABB-2DDAC31AAB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02AB16E-CEF8-4CE7-B826-2F950B2CA82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B21-45EB-AABB-2DDAC31AAB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0BBDB70-0358-4982-AD4B-999A39B24AA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B21-45EB-AABB-2DDAC31AAB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EA5105C-F558-4A43-B89C-EA1E5BD0C74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9B21-45EB-AABB-2DDAC31AAB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0D240F4-498D-4BE6-97C2-80B3E8EDE41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B21-45EB-AABB-2DDAC31AAB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45EFCF4-DA43-4075-8817-9628E705E60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9B21-45EB-AABB-2DDAC31AAB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62ABFE5-611D-4DA2-B43F-0461B3056DA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9B21-45EB-AABB-2DDAC31AAB55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699ED37C-73B0-49A9-ADCD-A1E6D1CE4D75}" type="CELLRANGE">
                      <a:rPr lang="fr-FR"/>
                      <a:pPr>
                        <a:defRPr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B21-45EB-AABB-2DDAC31AAB5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B8C7867-E2A1-41BD-8B2E-863CBCC2105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B21-45EB-AABB-2DDAC31AAB5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D936CA1-6BE4-4149-8B28-71DCD0000B2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B21-45EB-AABB-2DDAC31AAB5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5108191-3813-4743-B67D-88C86CE39E1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9B21-45EB-AABB-2DDAC31AAB5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9A6188E-5521-40AE-83B8-F42045C5DAD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9B21-45EB-AABB-2DDAC31AAB5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FD8FD08-9479-4B0D-9666-35752FFFCA4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9B21-45EB-AABB-2DDAC31AA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région_métier3'!$A$3:$A$15</c:f>
              <c:strCache>
                <c:ptCount val="13"/>
                <c:pt idx="0">
                  <c:v>Pays de la Loire</c:v>
                </c:pt>
                <c:pt idx="1">
                  <c:v>Occitanie</c:v>
                </c:pt>
                <c:pt idx="2">
                  <c:v>Normandie</c:v>
                </c:pt>
                <c:pt idx="3">
                  <c:v>Auvergne-Rhône-Alpes</c:v>
                </c:pt>
                <c:pt idx="4">
                  <c:v>Provence-Alpes-Côte d'Azur</c:v>
                </c:pt>
                <c:pt idx="5">
                  <c:v>Centre-Val de Loire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Nouvelle-Aquitaine</c:v>
                </c:pt>
                <c:pt idx="9">
                  <c:v>Grand Est</c:v>
                </c:pt>
                <c:pt idx="10">
                  <c:v>Île-de-France</c:v>
                </c:pt>
                <c:pt idx="11">
                  <c:v>Bourgogne-Franche-Comté</c:v>
                </c:pt>
                <c:pt idx="12">
                  <c:v>Hauts-de-France</c:v>
                </c:pt>
              </c:strCache>
            </c:strRef>
          </c:cat>
          <c:val>
            <c:numRef>
              <c:f>'Dés par région_métier3'!$E$3:$E$15</c:f>
              <c:numCache>
                <c:formatCode>0%</c:formatCode>
                <c:ptCount val="13"/>
                <c:pt idx="0">
                  <c:v>-0.1926687171776825</c:v>
                </c:pt>
                <c:pt idx="1">
                  <c:v>-0.16423704679189893</c:v>
                </c:pt>
                <c:pt idx="2">
                  <c:v>-0.16519525633902632</c:v>
                </c:pt>
                <c:pt idx="3">
                  <c:v>-0.20191474195960374</c:v>
                </c:pt>
                <c:pt idx="4">
                  <c:v>-0.16807354801300506</c:v>
                </c:pt>
                <c:pt idx="5">
                  <c:v>-0.21055318921751737</c:v>
                </c:pt>
                <c:pt idx="6">
                  <c:v>-0.18275341692115959</c:v>
                </c:pt>
                <c:pt idx="7">
                  <c:v>-0.19992380542311244</c:v>
                </c:pt>
                <c:pt idx="8">
                  <c:v>-0.1882000768587965</c:v>
                </c:pt>
                <c:pt idx="9">
                  <c:v>-0.23048651026649419</c:v>
                </c:pt>
                <c:pt idx="10">
                  <c:v>-0.21971401153310038</c:v>
                </c:pt>
                <c:pt idx="11">
                  <c:v>-0.19057302135102117</c:v>
                </c:pt>
                <c:pt idx="12">
                  <c:v>-0.20233600907108704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région_métier3'!$K$3:$K$15</c15:f>
                <c15:dlblRangeCache>
                  <c:ptCount val="13"/>
                  <c:pt idx="0">
                    <c:v>19%</c:v>
                  </c:pt>
                  <c:pt idx="1">
                    <c:v>16%</c:v>
                  </c:pt>
                  <c:pt idx="2">
                    <c:v>17%</c:v>
                  </c:pt>
                  <c:pt idx="3">
                    <c:v>20%</c:v>
                  </c:pt>
                  <c:pt idx="4">
                    <c:v>17%</c:v>
                  </c:pt>
                  <c:pt idx="5">
                    <c:v>21%</c:v>
                  </c:pt>
                  <c:pt idx="6">
                    <c:v>18%</c:v>
                  </c:pt>
                  <c:pt idx="7">
                    <c:v>20%</c:v>
                  </c:pt>
                  <c:pt idx="8">
                    <c:v>19%</c:v>
                  </c:pt>
                  <c:pt idx="9">
                    <c:v>23%</c:v>
                  </c:pt>
                  <c:pt idx="10">
                    <c:v>22%</c:v>
                  </c:pt>
                  <c:pt idx="11">
                    <c:v>19%</c:v>
                  </c:pt>
                  <c:pt idx="12">
                    <c:v>20%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4-9B21-45EB-AABB-2DDAC31AAB55}"/>
            </c:ext>
          </c:extLst>
        </c:ser>
        <c:ser>
          <c:idx val="1"/>
          <c:order val="3"/>
          <c:tx>
            <c:strRef>
              <c:f>'Dés par région_métier3'!$F$2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B21-45EB-AABB-2DDAC31AAB5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B21-45EB-AABB-2DDAC31AA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région_métier3'!$A$3:$A$15</c:f>
              <c:strCache>
                <c:ptCount val="13"/>
                <c:pt idx="0">
                  <c:v>Pays de la Loire</c:v>
                </c:pt>
                <c:pt idx="1">
                  <c:v>Occitanie</c:v>
                </c:pt>
                <c:pt idx="2">
                  <c:v>Normandie</c:v>
                </c:pt>
                <c:pt idx="3">
                  <c:v>Auvergne-Rhône-Alpes</c:v>
                </c:pt>
                <c:pt idx="4">
                  <c:v>Provence-Alpes-Côte d'Azur</c:v>
                </c:pt>
                <c:pt idx="5">
                  <c:v>Centre-Val de Loire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Nouvelle-Aquitaine</c:v>
                </c:pt>
                <c:pt idx="9">
                  <c:v>Grand Est</c:v>
                </c:pt>
                <c:pt idx="10">
                  <c:v>Île-de-France</c:v>
                </c:pt>
                <c:pt idx="11">
                  <c:v>Bourgogne-Franche-Comté</c:v>
                </c:pt>
                <c:pt idx="12">
                  <c:v>Hauts-de-France</c:v>
                </c:pt>
              </c:strCache>
            </c:strRef>
          </c:cat>
          <c:val>
            <c:numRef>
              <c:f>'Dés par région_métier3'!$F$3:$F$15</c:f>
              <c:numCache>
                <c:formatCode>0%</c:formatCode>
                <c:ptCount val="13"/>
                <c:pt idx="0">
                  <c:v>1.8647927634805554E-2</c:v>
                </c:pt>
                <c:pt idx="1">
                  <c:v>1.6323278409683978E-2</c:v>
                </c:pt>
                <c:pt idx="2">
                  <c:v>-1.4429322572636349E-2</c:v>
                </c:pt>
                <c:pt idx="3">
                  <c:v>-6.1110417625608107E-3</c:v>
                </c:pt>
                <c:pt idx="4">
                  <c:v>-2.2906706089256587E-2</c:v>
                </c:pt>
                <c:pt idx="5">
                  <c:v>-3.3538094427553122E-2</c:v>
                </c:pt>
                <c:pt idx="6">
                  <c:v>-1.5920967302324809E-2</c:v>
                </c:pt>
                <c:pt idx="7">
                  <c:v>2.1517915217079941E-18</c:v>
                </c:pt>
                <c:pt idx="8">
                  <c:v>-2.4588841707980279E-2</c:v>
                </c:pt>
                <c:pt idx="9">
                  <c:v>1.5132945280187686E-3</c:v>
                </c:pt>
                <c:pt idx="10">
                  <c:v>3.7045946318358919E-2</c:v>
                </c:pt>
                <c:pt idx="11">
                  <c:v>-2.3089642435474771E-2</c:v>
                </c:pt>
                <c:pt idx="12">
                  <c:v>-5.196848356843372E-2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9B21-45EB-AABB-2DDAC31AAB55}"/>
            </c:ext>
          </c:extLst>
        </c:ser>
        <c:ser>
          <c:idx val="4"/>
          <c:order val="5"/>
          <c:tx>
            <c:strRef>
              <c:f>'Dés par région_métier3'!$I$2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C326FEA-9B66-4818-842E-BC4A27669380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9B21-45EB-AABB-2DDAC31AAB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970EEBA-00C3-43A5-B7EB-FBBB97A2962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9B21-45EB-AABB-2DDAC31AAB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5F940ED-6AA4-4B82-A7B5-2CDE0A090CE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9B21-45EB-AABB-2DDAC31AAB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205A458-44F1-43D7-9C98-DF9A0516F2E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9B21-45EB-AABB-2DDAC31AAB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C3222F4-52B9-404E-9E3E-E3FDCABE148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9B21-45EB-AABB-2DDAC31AAB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BC092E9-4652-451D-BE48-1AC4E909E68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9B21-45EB-AABB-2DDAC31AAB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CD7F63B-DAC9-401C-981E-710257D5974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9B21-45EB-AABB-2DDAC31AAB5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0D055FF-FB9F-4A7B-9BF6-2BFAE855D71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9B21-45EB-AABB-2DDAC31AAB5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CB15F34-B3C2-4CF5-8208-90221D0CF82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9B21-45EB-AABB-2DDAC31AAB5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CAF028B-2C17-40D9-81C5-471C7C872BB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9B21-45EB-AABB-2DDAC31AAB5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C65E606-CE61-4EA9-B7D1-EB2DAD5C875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9B21-45EB-AABB-2DDAC31AAB5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C6D8725-C661-4100-ACC6-F8F821055CC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9B21-45EB-AABB-2DDAC31AAB5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E4DB8EE-67E8-4D0F-85C4-E2906BCC3CB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9B21-45EB-AABB-2DDAC31AA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région_métier3'!$A$3:$A$15</c:f>
              <c:strCache>
                <c:ptCount val="13"/>
                <c:pt idx="0">
                  <c:v>Pays de la Loire</c:v>
                </c:pt>
                <c:pt idx="1">
                  <c:v>Occitanie</c:v>
                </c:pt>
                <c:pt idx="2">
                  <c:v>Normandie</c:v>
                </c:pt>
                <c:pt idx="3">
                  <c:v>Auvergne-Rhône-Alpes</c:v>
                </c:pt>
                <c:pt idx="4">
                  <c:v>Provence-Alpes-Côte d'Azur</c:v>
                </c:pt>
                <c:pt idx="5">
                  <c:v>Centre-Val de Loire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Nouvelle-Aquitaine</c:v>
                </c:pt>
                <c:pt idx="9">
                  <c:v>Grand Est</c:v>
                </c:pt>
                <c:pt idx="10">
                  <c:v>Île-de-France</c:v>
                </c:pt>
                <c:pt idx="11">
                  <c:v>Bourgogne-Franche-Comté</c:v>
                </c:pt>
                <c:pt idx="12">
                  <c:v>Hauts-de-France</c:v>
                </c:pt>
              </c:strCache>
            </c:strRef>
          </c:cat>
          <c:val>
            <c:numRef>
              <c:f>'Dés par région_métier3'!$I$3:$I$15</c:f>
              <c:numCache>
                <c:formatCode>0.0%</c:formatCode>
                <c:ptCount val="13"/>
                <c:pt idx="0">
                  <c:v>7.0000000000000007E-2</c:v>
                </c:pt>
                <c:pt idx="1">
                  <c:v>0.11334665665144406</c:v>
                </c:pt>
                <c:pt idx="2">
                  <c:v>0.11930340565604719</c:v>
                </c:pt>
                <c:pt idx="3">
                  <c:v>0.11603296884076914</c:v>
                </c:pt>
                <c:pt idx="4">
                  <c:v>0.13862943784330001</c:v>
                </c:pt>
                <c:pt idx="5">
                  <c:v>0.12949637829022442</c:v>
                </c:pt>
                <c:pt idx="6">
                  <c:v>0.18468838508318841</c:v>
                </c:pt>
                <c:pt idx="7">
                  <c:v>0.22974536517209121</c:v>
                </c:pt>
                <c:pt idx="8">
                  <c:v>0.22208941761234974</c:v>
                </c:pt>
                <c:pt idx="9">
                  <c:v>0.27929849719483962</c:v>
                </c:pt>
                <c:pt idx="10">
                  <c:v>0.2989840260294398</c:v>
                </c:pt>
                <c:pt idx="11">
                  <c:v>0.31825297448621304</c:v>
                </c:pt>
                <c:pt idx="12">
                  <c:v>0.32579859941051303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région_métier3'!$N$3:$N$15</c15:f>
                <c15:dlblRangeCache>
                  <c:ptCount val="13"/>
                  <c:pt idx="0">
                    <c:v>2</c:v>
                  </c:pt>
                  <c:pt idx="1">
                    <c:v>3</c:v>
                  </c:pt>
                  <c:pt idx="2">
                    <c:v>2</c:v>
                  </c:pt>
                  <c:pt idx="3">
                    <c:v>5</c:v>
                  </c:pt>
                  <c:pt idx="4">
                    <c:v>2</c:v>
                  </c:pt>
                  <c:pt idx="5">
                    <c:v>1</c:v>
                  </c:pt>
                  <c:pt idx="6">
                    <c:v>1</c:v>
                  </c:pt>
                  <c:pt idx="7">
                    <c:v>25</c:v>
                  </c:pt>
                  <c:pt idx="8">
                    <c:v>2</c:v>
                  </c:pt>
                  <c:pt idx="9">
                    <c:v>1</c:v>
                  </c:pt>
                  <c:pt idx="10">
                    <c:v>4</c:v>
                  </c:pt>
                  <c:pt idx="11">
                    <c:v>1</c:v>
                  </c:pt>
                  <c:pt idx="12">
                    <c:v>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7-9B21-45EB-AABB-2DDAC31AA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région_métier3'!$G$2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région_métier3'!$G$3:$G$15</c:f>
              <c:numCache>
                <c:formatCode>0%</c:formatCode>
                <c:ptCount val="13"/>
                <c:pt idx="0">
                  <c:v>0.41017820627522678</c:v>
                </c:pt>
                <c:pt idx="1">
                  <c:v>0.39526322000956648</c:v>
                </c:pt>
                <c:pt idx="2">
                  <c:v>0.3739189388851995</c:v>
                </c:pt>
                <c:pt idx="3">
                  <c:v>0.34878817088997566</c:v>
                </c:pt>
                <c:pt idx="4">
                  <c:v>0.3432372315073477</c:v>
                </c:pt>
                <c:pt idx="5">
                  <c:v>0.29925926151761451</c:v>
                </c:pt>
                <c:pt idx="6">
                  <c:v>0.28948415414623663</c:v>
                </c:pt>
                <c:pt idx="7">
                  <c:v>0.24317775285770582</c:v>
                </c:pt>
                <c:pt idx="8">
                  <c:v>0.23796858727378287</c:v>
                </c:pt>
                <c:pt idx="9">
                  <c:v>0.16306191599157563</c:v>
                </c:pt>
                <c:pt idx="10">
                  <c:v>0.14819246364979974</c:v>
                </c:pt>
                <c:pt idx="11">
                  <c:v>0.12576164632820588</c:v>
                </c:pt>
                <c:pt idx="12">
                  <c:v>9.2743831402875621E-2</c:v>
                </c:pt>
              </c:numCache>
            </c:numRef>
          </c:xVal>
          <c:yVal>
            <c:numRef>
              <c:f>'Dés par région_métier3'!$M$3:$M$15</c:f>
              <c:numCache>
                <c:formatCode>0.00</c:formatCode>
                <c:ptCount val="13"/>
                <c:pt idx="0">
                  <c:v>0.6</c:v>
                </c:pt>
                <c:pt idx="1">
                  <c:v>1.75</c:v>
                </c:pt>
                <c:pt idx="2">
                  <c:v>2.9</c:v>
                </c:pt>
                <c:pt idx="3">
                  <c:v>4.05</c:v>
                </c:pt>
                <c:pt idx="4">
                  <c:v>5.1999999999999993</c:v>
                </c:pt>
                <c:pt idx="5">
                  <c:v>6.35</c:v>
                </c:pt>
                <c:pt idx="6">
                  <c:v>7.5</c:v>
                </c:pt>
                <c:pt idx="7">
                  <c:v>8.65</c:v>
                </c:pt>
                <c:pt idx="8">
                  <c:v>9.8000000000000007</c:v>
                </c:pt>
                <c:pt idx="9">
                  <c:v>10.950000000000001</c:v>
                </c:pt>
                <c:pt idx="10">
                  <c:v>12.100000000000001</c:v>
                </c:pt>
                <c:pt idx="11">
                  <c:v>13.250000000000002</c:v>
                </c:pt>
                <c:pt idx="12">
                  <c:v>14.400000000000002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8-9B21-45EB-AABB-2DDAC31AA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70000000000000007"/>
          <c:min val="-0.30000000000000004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'Evo emploi selon profil régions'!$A$3</c:f>
              <c:strCache>
                <c:ptCount val="1"/>
                <c:pt idx="0">
                  <c:v>Très dynamiques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 emploi selon profil régions'!$B$2:$W$2</c:f>
              <c:numCache>
                <c:formatCode>General</c:formatCode>
                <c:ptCount val="2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</c:numCache>
            </c:numRef>
          </c:cat>
          <c:val>
            <c:numRef>
              <c:f>'Evo emploi selon profil régions'!$B$3:$W$3</c:f>
              <c:numCache>
                <c:formatCode>0%</c:formatCode>
                <c:ptCount val="22"/>
                <c:pt idx="0">
                  <c:v>0.14503473950338194</c:v>
                </c:pt>
                <c:pt idx="1">
                  <c:v>0.14567160524204964</c:v>
                </c:pt>
                <c:pt idx="2">
                  <c:v>0.14631327615308573</c:v>
                </c:pt>
                <c:pt idx="3">
                  <c:v>0.14707524138381026</c:v>
                </c:pt>
                <c:pt idx="4">
                  <c:v>0.14785078293129056</c:v>
                </c:pt>
                <c:pt idx="5">
                  <c:v>0.14850241267590916</c:v>
                </c:pt>
                <c:pt idx="6">
                  <c:v>0.14897689920108501</c:v>
                </c:pt>
                <c:pt idx="7">
                  <c:v>0.14962529644557873</c:v>
                </c:pt>
                <c:pt idx="8">
                  <c:v>0.15027688661403277</c:v>
                </c:pt>
                <c:pt idx="9">
                  <c:v>0.15100449261785112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C-41F8-A3A1-AFA016CFEC6F}"/>
            </c:ext>
          </c:extLst>
        </c:ser>
        <c:ser>
          <c:idx val="4"/>
          <c:order val="1"/>
          <c:tx>
            <c:strRef>
              <c:f>'Evo emploi selon profil régions'!$A$7</c:f>
              <c:strCache>
                <c:ptCount val="1"/>
                <c:pt idx="0">
                  <c:v>Île-de-France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'Evo emploi selon profil régions'!$B$2:$W$2</c:f>
              <c:numCache>
                <c:formatCode>General</c:formatCode>
                <c:ptCount val="2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</c:numCache>
            </c:numRef>
          </c:cat>
          <c:val>
            <c:numRef>
              <c:f>'Evo emploi selon profil régions'!$B$7:$W$7</c:f>
              <c:numCache>
                <c:formatCode>0%</c:formatCode>
                <c:ptCount val="22"/>
                <c:pt idx="0">
                  <c:v>0.21904432065017715</c:v>
                </c:pt>
                <c:pt idx="1">
                  <c:v>0.21925790392385905</c:v>
                </c:pt>
                <c:pt idx="2">
                  <c:v>0.21997006158879059</c:v>
                </c:pt>
                <c:pt idx="3">
                  <c:v>0.22044183980595489</c:v>
                </c:pt>
                <c:pt idx="4">
                  <c:v>0.21975714723923351</c:v>
                </c:pt>
                <c:pt idx="5">
                  <c:v>0.21879183294069715</c:v>
                </c:pt>
                <c:pt idx="6">
                  <c:v>0.21993320211550235</c:v>
                </c:pt>
                <c:pt idx="7">
                  <c:v>0.22039853779820928</c:v>
                </c:pt>
                <c:pt idx="8">
                  <c:v>0.22087832599424792</c:v>
                </c:pt>
                <c:pt idx="9">
                  <c:v>0.22101273902981505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C-41F8-A3A1-AFA016CFEC6F}"/>
            </c:ext>
          </c:extLst>
        </c:ser>
        <c:ser>
          <c:idx val="6"/>
          <c:order val="2"/>
          <c:tx>
            <c:strRef>
              <c:f>'Evo emploi selon profil régions'!$A$9</c:f>
              <c:strCache>
                <c:ptCount val="1"/>
                <c:pt idx="0">
                  <c:v>Peu dynamiques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'Evo emploi selon profil régions'!$B$2:$W$2</c:f>
              <c:numCache>
                <c:formatCode>General</c:formatCode>
                <c:ptCount val="2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</c:numCache>
            </c:numRef>
          </c:cat>
          <c:val>
            <c:numRef>
              <c:f>'Evo emploi selon profil régions'!$B$9:$W$9</c:f>
              <c:numCache>
                <c:formatCode>0%</c:formatCode>
                <c:ptCount val="22"/>
                <c:pt idx="0">
                  <c:v>0.17440809713826239</c:v>
                </c:pt>
                <c:pt idx="1">
                  <c:v>0.1737240279666139</c:v>
                </c:pt>
                <c:pt idx="2">
                  <c:v>0.1726977186556129</c:v>
                </c:pt>
                <c:pt idx="3">
                  <c:v>0.17201837338385892</c:v>
                </c:pt>
                <c:pt idx="4">
                  <c:v>0.17166385643218424</c:v>
                </c:pt>
                <c:pt idx="5">
                  <c:v>0.17160694181117139</c:v>
                </c:pt>
                <c:pt idx="6">
                  <c:v>0.1705841227518046</c:v>
                </c:pt>
                <c:pt idx="7">
                  <c:v>0.16972951701081418</c:v>
                </c:pt>
                <c:pt idx="8">
                  <c:v>0.1690980784646556</c:v>
                </c:pt>
                <c:pt idx="9">
                  <c:v>0.16807736446067478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C-41F8-A3A1-AFA016CFEC6F}"/>
            </c:ext>
          </c:extLst>
        </c:ser>
        <c:ser>
          <c:idx val="2"/>
          <c:order val="3"/>
          <c:tx>
            <c:strRef>
              <c:f>'Evo emploi selon profil régions'!$A$5</c:f>
              <c:strCache>
                <c:ptCount val="1"/>
                <c:pt idx="0">
                  <c:v>Dynamiques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'Evo emploi selon profil régions'!$B$2:$W$2</c:f>
              <c:numCache>
                <c:formatCode>General</c:formatCode>
                <c:ptCount val="2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</c:numCache>
            </c:numRef>
          </c:cat>
          <c:val>
            <c:numRef>
              <c:f>'Evo emploi selon profil régions'!$B$5:$W$5</c:f>
              <c:numCache>
                <c:formatCode>0%</c:formatCode>
                <c:ptCount val="22"/>
                <c:pt idx="0">
                  <c:v>0.3342412800052178</c:v>
                </c:pt>
                <c:pt idx="1">
                  <c:v>0.33498415445085644</c:v>
                </c:pt>
                <c:pt idx="2">
                  <c:v>0.33531138100389285</c:v>
                </c:pt>
                <c:pt idx="3">
                  <c:v>0.33569321258849205</c:v>
                </c:pt>
                <c:pt idx="4">
                  <c:v>0.33662600714317092</c:v>
                </c:pt>
                <c:pt idx="5">
                  <c:v>0.33754740759633051</c:v>
                </c:pt>
                <c:pt idx="6">
                  <c:v>0.33771910509465403</c:v>
                </c:pt>
                <c:pt idx="7">
                  <c:v>0.33818273430081458</c:v>
                </c:pt>
                <c:pt idx="8">
                  <c:v>0.33846906901333262</c:v>
                </c:pt>
                <c:pt idx="9">
                  <c:v>0.33921405994568915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1C-41F8-A3A1-AFA016CFEC6F}"/>
            </c:ext>
          </c:extLst>
        </c:ser>
        <c:ser>
          <c:idx val="8"/>
          <c:order val="4"/>
          <c:tx>
            <c:strRef>
              <c:f>'Evo emploi selon profil régions'!$A$11</c:f>
              <c:strCache>
                <c:ptCount val="1"/>
                <c:pt idx="0">
                  <c:v>En retrait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'Evo emploi selon profil régions'!$B$2:$W$2</c:f>
              <c:numCache>
                <c:formatCode>General</c:formatCode>
                <c:ptCount val="2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</c:numCache>
            </c:numRef>
          </c:cat>
          <c:val>
            <c:numRef>
              <c:f>'Evo emploi selon profil régions'!$B$11:$W$11</c:f>
              <c:numCache>
                <c:formatCode>0%</c:formatCode>
                <c:ptCount val="22"/>
                <c:pt idx="0">
                  <c:v>0.12727156270296086</c:v>
                </c:pt>
                <c:pt idx="1">
                  <c:v>0.12636230841662094</c:v>
                </c:pt>
                <c:pt idx="2">
                  <c:v>0.12570756259861796</c:v>
                </c:pt>
                <c:pt idx="3">
                  <c:v>0.12477133283788394</c:v>
                </c:pt>
                <c:pt idx="4">
                  <c:v>0.12410220625412093</c:v>
                </c:pt>
                <c:pt idx="5">
                  <c:v>0.1235514049758918</c:v>
                </c:pt>
                <c:pt idx="6">
                  <c:v>0.12278667083695398</c:v>
                </c:pt>
                <c:pt idx="7">
                  <c:v>0.12206391444458327</c:v>
                </c:pt>
                <c:pt idx="8">
                  <c:v>0.12127763991373111</c:v>
                </c:pt>
                <c:pt idx="9">
                  <c:v>0.12069134394596984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1C-41F8-A3A1-AFA016CFEC6F}"/>
            </c:ext>
          </c:extLst>
        </c:ser>
        <c:ser>
          <c:idx val="1"/>
          <c:order val="5"/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'Evo emploi selon profil régions'!$B$2:$W$2</c:f>
              <c:numCache>
                <c:formatCode>General</c:formatCode>
                <c:ptCount val="2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</c:numCache>
            </c:numRef>
          </c:cat>
          <c:val>
            <c:numRef>
              <c:f>'Evo emploi selon profil régions'!$B$4:$W$4</c:f>
              <c:numCache>
                <c:formatCode>General</c:formatCode>
                <c:ptCount val="22"/>
                <c:pt idx="9" formatCode="0%">
                  <c:v>0.15100449261785112</c:v>
                </c:pt>
                <c:pt idx="10" formatCode="0%">
                  <c:v>0.15141873736076336</c:v>
                </c:pt>
                <c:pt idx="11" formatCode="0%">
                  <c:v>0.15206485079156104</c:v>
                </c:pt>
                <c:pt idx="12" formatCode="0%">
                  <c:v>0.15259524599437682</c:v>
                </c:pt>
                <c:pt idx="13" formatCode="0%">
                  <c:v>0.15310581758100028</c:v>
                </c:pt>
                <c:pt idx="14" formatCode="0%">
                  <c:v>0.15361482425503067</c:v>
                </c:pt>
                <c:pt idx="15" formatCode="0%">
                  <c:v>0.15414390194013483</c:v>
                </c:pt>
                <c:pt idx="16" formatCode="0%">
                  <c:v>0.15467184802257583</c:v>
                </c:pt>
                <c:pt idx="17" formatCode="0%">
                  <c:v>0.15522225927138961</c:v>
                </c:pt>
                <c:pt idx="18" formatCode="0%">
                  <c:v>0.1557721646136711</c:v>
                </c:pt>
                <c:pt idx="19" formatCode="0%">
                  <c:v>0.15632208078347018</c:v>
                </c:pt>
                <c:pt idx="20" formatCode="0%">
                  <c:v>0.15687243120630864</c:v>
                </c:pt>
                <c:pt idx="21" formatCode="0%">
                  <c:v>0.15742075217236756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1C-41F8-A3A1-AFA016CFEC6F}"/>
            </c:ext>
          </c:extLst>
        </c:ser>
        <c:ser>
          <c:idx val="3"/>
          <c:order val="6"/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'Evo emploi selon profil régions'!$B$2:$W$2</c:f>
              <c:numCache>
                <c:formatCode>General</c:formatCode>
                <c:ptCount val="2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</c:numCache>
            </c:numRef>
          </c:cat>
          <c:val>
            <c:numRef>
              <c:f>'Evo emploi selon profil régions'!$B$6:$W$6</c:f>
              <c:numCache>
                <c:formatCode>General</c:formatCode>
                <c:ptCount val="22"/>
                <c:pt idx="9" formatCode="0%">
                  <c:v>0.33921405994568915</c:v>
                </c:pt>
                <c:pt idx="10" formatCode="0%">
                  <c:v>0.33955218462614928</c:v>
                </c:pt>
                <c:pt idx="11" formatCode="0%">
                  <c:v>0.34020837707176005</c:v>
                </c:pt>
                <c:pt idx="12" formatCode="0%">
                  <c:v>0.34075567407046736</c:v>
                </c:pt>
                <c:pt idx="13" formatCode="0%">
                  <c:v>0.34122808298907137</c:v>
                </c:pt>
                <c:pt idx="14" formatCode="0%">
                  <c:v>0.34164707330471356</c:v>
                </c:pt>
                <c:pt idx="15" formatCode="0%">
                  <c:v>0.34214393087511341</c:v>
                </c:pt>
                <c:pt idx="16" formatCode="0%">
                  <c:v>0.34264728999488486</c:v>
                </c:pt>
                <c:pt idx="17" formatCode="0%">
                  <c:v>0.3431897685340945</c:v>
                </c:pt>
                <c:pt idx="18" formatCode="0%">
                  <c:v>0.34373974750781028</c:v>
                </c:pt>
                <c:pt idx="19" formatCode="0%">
                  <c:v>0.34429713652491678</c:v>
                </c:pt>
                <c:pt idx="20" formatCode="0%">
                  <c:v>0.3448606243035745</c:v>
                </c:pt>
                <c:pt idx="21" formatCode="0%">
                  <c:v>0.34542484728611811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1C-41F8-A3A1-AFA016CFEC6F}"/>
            </c:ext>
          </c:extLst>
        </c:ser>
        <c:ser>
          <c:idx val="5"/>
          <c:order val="7"/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'Evo emploi selon profil régions'!$B$2:$W$2</c:f>
              <c:numCache>
                <c:formatCode>General</c:formatCode>
                <c:ptCount val="2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</c:numCache>
            </c:numRef>
          </c:cat>
          <c:val>
            <c:numRef>
              <c:f>'Evo emploi selon profil régions'!$B$8:$W$8</c:f>
              <c:numCache>
                <c:formatCode>General</c:formatCode>
                <c:ptCount val="22"/>
                <c:pt idx="9" formatCode="0%">
                  <c:v>0.22101273902981505</c:v>
                </c:pt>
                <c:pt idx="10" formatCode="0%">
                  <c:v>0.22216634421444706</c:v>
                </c:pt>
                <c:pt idx="11" formatCode="0%">
                  <c:v>0.22152870004389064</c:v>
                </c:pt>
                <c:pt idx="12" formatCode="0%">
                  <c:v>0.2213773609650363</c:v>
                </c:pt>
                <c:pt idx="13" formatCode="0%">
                  <c:v>0.2214710207788608</c:v>
                </c:pt>
                <c:pt idx="14" formatCode="0%">
                  <c:v>0.22168475081422473</c:v>
                </c:pt>
                <c:pt idx="15" formatCode="0%">
                  <c:v>0.221617643058487</c:v>
                </c:pt>
                <c:pt idx="16" formatCode="0%">
                  <c:v>0.2215495880870379</c:v>
                </c:pt>
                <c:pt idx="17" formatCode="0%">
                  <c:v>0.22136305605901069</c:v>
                </c:pt>
                <c:pt idx="18" formatCode="0%">
                  <c:v>0.22115443556832151</c:v>
                </c:pt>
                <c:pt idx="19" formatCode="0%">
                  <c:v>0.2209234273684863</c:v>
                </c:pt>
                <c:pt idx="20" formatCode="0%">
                  <c:v>0.2206675027569712</c:v>
                </c:pt>
                <c:pt idx="21" formatCode="0%">
                  <c:v>0.22041170576418082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1C-41F8-A3A1-AFA016CFEC6F}"/>
            </c:ext>
          </c:extLst>
        </c:ser>
        <c:ser>
          <c:idx val="7"/>
          <c:order val="8"/>
          <c:spPr>
            <a:ln w="2857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'Evo emploi selon profil régions'!$B$2:$W$2</c:f>
              <c:numCache>
                <c:formatCode>General</c:formatCode>
                <c:ptCount val="2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</c:numCache>
            </c:numRef>
          </c:cat>
          <c:val>
            <c:numRef>
              <c:f>'Evo emploi selon profil régions'!$B$10:$W$10</c:f>
              <c:numCache>
                <c:formatCode>General</c:formatCode>
                <c:ptCount val="22"/>
                <c:pt idx="9" formatCode="0%">
                  <c:v>0.16807736446067478</c:v>
                </c:pt>
                <c:pt idx="10" formatCode="0%">
                  <c:v>0.16696875005681105</c:v>
                </c:pt>
                <c:pt idx="11" formatCode="0%">
                  <c:v>0.16666292700331561</c:v>
                </c:pt>
                <c:pt idx="12" formatCode="0%">
                  <c:v>0.16621712199549071</c:v>
                </c:pt>
                <c:pt idx="13" formatCode="0%">
                  <c:v>0.16568224002746948</c:v>
                </c:pt>
                <c:pt idx="14" formatCode="0%">
                  <c:v>0.16510991728632735</c:v>
                </c:pt>
                <c:pt idx="15" formatCode="0%">
                  <c:v>0.16464000458503431</c:v>
                </c:pt>
                <c:pt idx="16" formatCode="0%">
                  <c:v>0.16416632515136192</c:v>
                </c:pt>
                <c:pt idx="17" formatCode="0%">
                  <c:v>0.16372280698991198</c:v>
                </c:pt>
                <c:pt idx="18" formatCode="0%">
                  <c:v>0.16328667449456133</c:v>
                </c:pt>
                <c:pt idx="19" formatCode="0%">
                  <c:v>0.16285709248526545</c:v>
                </c:pt>
                <c:pt idx="20" formatCode="0%">
                  <c:v>0.1624373010980448</c:v>
                </c:pt>
                <c:pt idx="21" formatCode="0%">
                  <c:v>0.16201796220321885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1C-41F8-A3A1-AFA016CFEC6F}"/>
            </c:ext>
          </c:extLst>
        </c:ser>
        <c:ser>
          <c:idx val="9"/>
          <c:order val="9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'Evo emploi selon profil régions'!$B$2:$W$2</c:f>
              <c:numCache>
                <c:formatCode>General</c:formatCode>
                <c:ptCount val="2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</c:numCache>
            </c:numRef>
          </c:cat>
          <c:val>
            <c:numRef>
              <c:f>'Evo emploi selon profil régions'!$B$12:$W$12</c:f>
              <c:numCache>
                <c:formatCode>General</c:formatCode>
                <c:ptCount val="22"/>
                <c:pt idx="9" formatCode="0%">
                  <c:v>0.12069134394596984</c:v>
                </c:pt>
                <c:pt idx="10" formatCode="0%">
                  <c:v>0.11989398374182925</c:v>
                </c:pt>
                <c:pt idx="11" formatCode="0%">
                  <c:v>0.11953514508947255</c:v>
                </c:pt>
                <c:pt idx="12" formatCode="0%">
                  <c:v>0.11905459697462871</c:v>
                </c:pt>
                <c:pt idx="13" formatCode="0%">
                  <c:v>0.1185128386235981</c:v>
                </c:pt>
                <c:pt idx="14" formatCode="0%">
                  <c:v>0.11794343433970382</c:v>
                </c:pt>
                <c:pt idx="15" formatCode="0%">
                  <c:v>0.11745451954123053</c:v>
                </c:pt>
                <c:pt idx="16" formatCode="0%">
                  <c:v>0.11696494874413954</c:v>
                </c:pt>
                <c:pt idx="17" formatCode="0%">
                  <c:v>0.11650210914559324</c:v>
                </c:pt>
                <c:pt idx="18" formatCode="0%">
                  <c:v>0.11604697781563578</c:v>
                </c:pt>
                <c:pt idx="19" formatCode="0%">
                  <c:v>0.11560026283786135</c:v>
                </c:pt>
                <c:pt idx="20" formatCode="0%">
                  <c:v>0.11516214063510095</c:v>
                </c:pt>
                <c:pt idx="21" formatCode="0%">
                  <c:v>0.11472473257411483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1C-41F8-A3A1-AFA016CFE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6235183"/>
        <c:axId val="1386241007"/>
      </c:lineChart>
      <c:catAx>
        <c:axId val="1386235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86241007"/>
        <c:crosses val="autoZero"/>
        <c:auto val="1"/>
        <c:lblAlgn val="ctr"/>
        <c:lblOffset val="100"/>
        <c:noMultiLvlLbl val="0"/>
      </c:catAx>
      <c:valAx>
        <c:axId val="1386241007"/>
        <c:scaling>
          <c:orientation val="minMax"/>
          <c:max val="0.35000000000000003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86235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région_domaine1'!$B$2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FF-4F63-922F-B58A500783EA}"/>
              </c:ext>
            </c:extLst>
          </c:dPt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9FF-4F63-922F-B58A500783EA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9FF-4F63-922F-B58A500783EA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FF-4F63-922F-B58A500783EA}"/>
              </c:ext>
            </c:extLst>
          </c:dPt>
          <c:dLbls>
            <c:dLbl>
              <c:idx val="8"/>
              <c:layout>
                <c:manualLayout>
                  <c:x val="-1.0938845822566753E-2"/>
                  <c:y val="1.545632083095748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FF-4F63-922F-B58A500783E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FF-4F63-922F-B58A500783EA}"/>
                </c:ext>
              </c:extLst>
            </c:dLbl>
            <c:dLbl>
              <c:idx val="12"/>
              <c:layout>
                <c:manualLayout>
                  <c:x val="7.29256388171110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9FF-4F63-922F-B58A500783EA}"/>
                </c:ext>
              </c:extLst>
            </c:dLbl>
            <c:dLbl>
              <c:idx val="13"/>
              <c:layout>
                <c:manualLayout>
                  <c:x val="1.2761986792994411E-2"/>
                  <c:y val="3.9259054892350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9FF-4F63-922F-B58A50078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région_domaine1'!$A$3:$A$16</c:f>
              <c:strCache>
                <c:ptCount val="14"/>
                <c:pt idx="0">
                  <c:v>Corse</c:v>
                </c:pt>
                <c:pt idx="1">
                  <c:v>Île-de-France</c:v>
                </c:pt>
                <c:pt idx="2">
                  <c:v>Provence-Alpes-Côte d'Azur</c:v>
                </c:pt>
                <c:pt idx="3">
                  <c:v>Occitanie</c:v>
                </c:pt>
                <c:pt idx="4">
                  <c:v>Nouvelle-Aquitaine</c:v>
                </c:pt>
                <c:pt idx="5">
                  <c:v>Auvergne-Rhône-Alpes</c:v>
                </c:pt>
                <c:pt idx="6">
                  <c:v>France métropolitaine</c:v>
                </c:pt>
                <c:pt idx="7">
                  <c:v>Bretagne</c:v>
                </c:pt>
                <c:pt idx="8">
                  <c:v>Pays de la Loire</c:v>
                </c:pt>
                <c:pt idx="9">
                  <c:v>Hauts-de-France</c:v>
                </c:pt>
                <c:pt idx="10">
                  <c:v>Centre-Val de Loire</c:v>
                </c:pt>
                <c:pt idx="11">
                  <c:v>Grand Est</c:v>
                </c:pt>
                <c:pt idx="12">
                  <c:v>Normandie</c:v>
                </c:pt>
                <c:pt idx="13">
                  <c:v>Bourgogne-Franche-Comté</c:v>
                </c:pt>
              </c:strCache>
            </c:strRef>
          </c:cat>
          <c:val>
            <c:numRef>
              <c:f>'Dés par région_domaine1'!$B$3:$B$16</c:f>
              <c:numCache>
                <c:formatCode>0%</c:formatCode>
                <c:ptCount val="14"/>
                <c:pt idx="0">
                  <c:v>0.15749236252128254</c:v>
                </c:pt>
                <c:pt idx="1">
                  <c:v>0.14538201244378979</c:v>
                </c:pt>
                <c:pt idx="2">
                  <c:v>7.913010245020391E-2</c:v>
                </c:pt>
                <c:pt idx="3">
                  <c:v>7.8830260242003264E-2</c:v>
                </c:pt>
                <c:pt idx="4">
                  <c:v>6.739846355028449E-2</c:v>
                </c:pt>
                <c:pt idx="5">
                  <c:v>0.10729930481690829</c:v>
                </c:pt>
                <c:pt idx="6">
                  <c:v>6.5150394257549885E-2</c:v>
                </c:pt>
                <c:pt idx="7">
                  <c:v>4.7269982860231062E-2</c:v>
                </c:pt>
                <c:pt idx="8">
                  <c:v>7.6710849707732828E-2</c:v>
                </c:pt>
                <c:pt idx="9">
                  <c:v>3.8155152406023018E-3</c:v>
                </c:pt>
                <c:pt idx="10">
                  <c:v>-1.4643263569890319E-2</c:v>
                </c:pt>
                <c:pt idx="11">
                  <c:v>-9.6662607015187956E-3</c:v>
                </c:pt>
                <c:pt idx="12">
                  <c:v>-3.9780267477597345E-2</c:v>
                </c:pt>
                <c:pt idx="13">
                  <c:v>-4.8794292321195608E-2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FF-4F63-922F-B58A500783EA}"/>
            </c:ext>
          </c:extLst>
        </c:ser>
        <c:ser>
          <c:idx val="3"/>
          <c:order val="1"/>
          <c:tx>
            <c:strRef>
              <c:f>'Dés par région_domaine1'!$C$2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FF-4F63-922F-B58A500783EA}"/>
              </c:ext>
            </c:extLst>
          </c:dPt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FF-4F63-922F-B58A500783EA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9FF-4F63-922F-B58A500783EA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19FF-4F63-922F-B58A500783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région_domaine1'!$A$3:$A$16</c:f>
              <c:strCache>
                <c:ptCount val="14"/>
                <c:pt idx="0">
                  <c:v>Corse</c:v>
                </c:pt>
                <c:pt idx="1">
                  <c:v>Île-de-France</c:v>
                </c:pt>
                <c:pt idx="2">
                  <c:v>Provence-Alpes-Côte d'Azur</c:v>
                </c:pt>
                <c:pt idx="3">
                  <c:v>Occitanie</c:v>
                </c:pt>
                <c:pt idx="4">
                  <c:v>Nouvelle-Aquitaine</c:v>
                </c:pt>
                <c:pt idx="5">
                  <c:v>Auvergne-Rhône-Alpes</c:v>
                </c:pt>
                <c:pt idx="6">
                  <c:v>France métropolitaine</c:v>
                </c:pt>
                <c:pt idx="7">
                  <c:v>Bretagne</c:v>
                </c:pt>
                <c:pt idx="8">
                  <c:v>Pays de la Loire</c:v>
                </c:pt>
                <c:pt idx="9">
                  <c:v>Hauts-de-France</c:v>
                </c:pt>
                <c:pt idx="10">
                  <c:v>Centre-Val de Loire</c:v>
                </c:pt>
                <c:pt idx="11">
                  <c:v>Grand Est</c:v>
                </c:pt>
                <c:pt idx="12">
                  <c:v>Normandie</c:v>
                </c:pt>
                <c:pt idx="13">
                  <c:v>Bourgogne-Franche-Comté</c:v>
                </c:pt>
              </c:strCache>
            </c:strRef>
          </c:cat>
          <c:val>
            <c:numRef>
              <c:f>'Dés par région_domaine1'!$C$3:$C$16</c:f>
              <c:numCache>
                <c:formatCode>0%</c:formatCode>
                <c:ptCount val="14"/>
                <c:pt idx="0">
                  <c:v>0.25495407222955108</c:v>
                </c:pt>
                <c:pt idx="1">
                  <c:v>0.24201074817626725</c:v>
                </c:pt>
                <c:pt idx="2">
                  <c:v>0.27086660911430727</c:v>
                </c:pt>
                <c:pt idx="3">
                  <c:v>0.26677136054345141</c:v>
                </c:pt>
                <c:pt idx="4">
                  <c:v>0.27013379788611125</c:v>
                </c:pt>
                <c:pt idx="5">
                  <c:v>0.24446000660420802</c:v>
                </c:pt>
                <c:pt idx="6">
                  <c:v>0.26086878744024822</c:v>
                </c:pt>
                <c:pt idx="7">
                  <c:v>0.26205647688644346</c:v>
                </c:pt>
                <c:pt idx="8">
                  <c:v>0.24616201847640465</c:v>
                </c:pt>
                <c:pt idx="9">
                  <c:v>0.27758102287640846</c:v>
                </c:pt>
                <c:pt idx="10">
                  <c:v>0.284927249548662</c:v>
                </c:pt>
                <c:pt idx="11">
                  <c:v>0.26820887751984041</c:v>
                </c:pt>
                <c:pt idx="12">
                  <c:v>0.27358047235824418</c:v>
                </c:pt>
                <c:pt idx="13">
                  <c:v>0.28011484484485355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9FF-4F63-922F-B58A500783EA}"/>
            </c:ext>
          </c:extLst>
        </c:ser>
        <c:ser>
          <c:idx val="5"/>
          <c:order val="2"/>
          <c:tx>
            <c:strRef>
              <c:f>'Dés par région_domaine1'!$E$2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9FF-4F63-922F-B58A500783EA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9FF-4F63-922F-B58A500783EA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9FF-4F63-922F-B58A500783EA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9FF-4F63-922F-B58A500783E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B58B1EE0-3CED-42C4-A08D-151531A0702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19FF-4F63-922F-B58A500783E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89FB593-4C19-4A40-BDC8-8923F43F1FC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19FF-4F63-922F-B58A500783E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8D7BB6C-F740-4663-B3D8-E101ED43228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9FF-4F63-922F-B58A500783E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85BC859-4470-4AE7-8D0B-BC63FE099E8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9FF-4F63-922F-B58A500783E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9C5EA9D-82F8-471B-9A02-0BFA92F5A49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19FF-4F63-922F-B58A500783E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8A7A9DA-9BA3-4EDD-AD9C-D737ECEFE56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19FF-4F63-922F-B58A500783E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3C44824-74CD-4E8A-8EC4-4EB908310E3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19FF-4F63-922F-B58A500783E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86B8548-D924-4BB7-A64C-E371B956432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9FF-4F63-922F-B58A500783E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51A31E4-1741-417E-B6BE-37AD2B4DD31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19FF-4F63-922F-B58A500783E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CC34AFF-CD51-4EB6-A0EB-788AA2E00ED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9FF-4F63-922F-B58A500783E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624E839-613D-48EE-9D12-3F0A387B404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19FF-4F63-922F-B58A500783E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E1331E8-F7C2-46C3-85A4-90752C0794D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19FF-4F63-922F-B58A500783E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3445EE4-E1AC-463C-8969-4317C5F6EDF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19FF-4F63-922F-B58A500783EA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477D239-D3F1-419D-8186-28745202040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19FF-4F63-922F-B58A50078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région_domaine1'!$A$3:$A$16</c:f>
              <c:strCache>
                <c:ptCount val="14"/>
                <c:pt idx="0">
                  <c:v>Corse</c:v>
                </c:pt>
                <c:pt idx="1">
                  <c:v>Île-de-France</c:v>
                </c:pt>
                <c:pt idx="2">
                  <c:v>Provence-Alpes-Côte d'Azur</c:v>
                </c:pt>
                <c:pt idx="3">
                  <c:v>Occitanie</c:v>
                </c:pt>
                <c:pt idx="4">
                  <c:v>Nouvelle-Aquitaine</c:v>
                </c:pt>
                <c:pt idx="5">
                  <c:v>Auvergne-Rhône-Alpes</c:v>
                </c:pt>
                <c:pt idx="6">
                  <c:v>France métropolitaine</c:v>
                </c:pt>
                <c:pt idx="7">
                  <c:v>Bretagne</c:v>
                </c:pt>
                <c:pt idx="8">
                  <c:v>Pays de la Loire</c:v>
                </c:pt>
                <c:pt idx="9">
                  <c:v>Hauts-de-France</c:v>
                </c:pt>
                <c:pt idx="10">
                  <c:v>Centre-Val de Loire</c:v>
                </c:pt>
                <c:pt idx="11">
                  <c:v>Grand Est</c:v>
                </c:pt>
                <c:pt idx="12">
                  <c:v>Normandie</c:v>
                </c:pt>
                <c:pt idx="13">
                  <c:v>Bourgogne-Franche-Comté</c:v>
                </c:pt>
              </c:strCache>
            </c:strRef>
          </c:cat>
          <c:val>
            <c:numRef>
              <c:f>'Dés par région_domaine1'!$E$3:$E$16</c:f>
              <c:numCache>
                <c:formatCode>0%</c:formatCode>
                <c:ptCount val="14"/>
                <c:pt idx="0">
                  <c:v>-0.18088694931361027</c:v>
                </c:pt>
                <c:pt idx="1">
                  <c:v>-0.24245685971249181</c:v>
                </c:pt>
                <c:pt idx="2">
                  <c:v>-0.20197956625521224</c:v>
                </c:pt>
                <c:pt idx="3">
                  <c:v>-0.21102150978358894</c:v>
                </c:pt>
                <c:pt idx="4">
                  <c:v>-0.21587728436301898</c:v>
                </c:pt>
                <c:pt idx="5">
                  <c:v>-0.2524736208545233</c:v>
                </c:pt>
                <c:pt idx="6">
                  <c:v>-0.23609389191878791</c:v>
                </c:pt>
                <c:pt idx="7">
                  <c:v>-0.22244267789933908</c:v>
                </c:pt>
                <c:pt idx="8">
                  <c:v>-0.26043536190482036</c:v>
                </c:pt>
                <c:pt idx="9">
                  <c:v>-0.23959688479467231</c:v>
                </c:pt>
                <c:pt idx="10">
                  <c:v>-0.23587718577501834</c:v>
                </c:pt>
                <c:pt idx="11">
                  <c:v>-0.25744985387871377</c:v>
                </c:pt>
                <c:pt idx="12">
                  <c:v>-0.2587214003174218</c:v>
                </c:pt>
                <c:pt idx="13">
                  <c:v>-0.25153847515727334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région_domaine1'!$K$3:$K$16</c15:f>
                <c15:dlblRangeCache>
                  <c:ptCount val="14"/>
                  <c:pt idx="0">
                    <c:v>18%</c:v>
                  </c:pt>
                  <c:pt idx="1">
                    <c:v>24%</c:v>
                  </c:pt>
                  <c:pt idx="2">
                    <c:v>20%</c:v>
                  </c:pt>
                  <c:pt idx="3">
                    <c:v>21%</c:v>
                  </c:pt>
                  <c:pt idx="4">
                    <c:v>22%</c:v>
                  </c:pt>
                  <c:pt idx="5">
                    <c:v>25%</c:v>
                  </c:pt>
                  <c:pt idx="6">
                    <c:v>24%</c:v>
                  </c:pt>
                  <c:pt idx="7">
                    <c:v>22%</c:v>
                  </c:pt>
                  <c:pt idx="8">
                    <c:v>26%</c:v>
                  </c:pt>
                  <c:pt idx="9">
                    <c:v>24%</c:v>
                  </c:pt>
                  <c:pt idx="10">
                    <c:v>24%</c:v>
                  </c:pt>
                  <c:pt idx="11">
                    <c:v>26%</c:v>
                  </c:pt>
                  <c:pt idx="12">
                    <c:v>26%</c:v>
                  </c:pt>
                  <c:pt idx="13">
                    <c:v>25%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4-19FF-4F63-922F-B58A500783EA}"/>
            </c:ext>
          </c:extLst>
        </c:ser>
        <c:ser>
          <c:idx val="1"/>
          <c:order val="3"/>
          <c:tx>
            <c:strRef>
              <c:f>'Dés par région_domaine1'!$F$2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9FF-4F63-922F-B58A500783E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9FF-4F63-922F-B58A500783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9FF-4F63-922F-B58A50078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région_domaine1'!$A$3:$A$16</c:f>
              <c:strCache>
                <c:ptCount val="14"/>
                <c:pt idx="0">
                  <c:v>Corse</c:v>
                </c:pt>
                <c:pt idx="1">
                  <c:v>Île-de-France</c:v>
                </c:pt>
                <c:pt idx="2">
                  <c:v>Provence-Alpes-Côte d'Azur</c:v>
                </c:pt>
                <c:pt idx="3">
                  <c:v>Occitanie</c:v>
                </c:pt>
                <c:pt idx="4">
                  <c:v>Nouvelle-Aquitaine</c:v>
                </c:pt>
                <c:pt idx="5">
                  <c:v>Auvergne-Rhône-Alpes</c:v>
                </c:pt>
                <c:pt idx="6">
                  <c:v>France métropolitaine</c:v>
                </c:pt>
                <c:pt idx="7">
                  <c:v>Bretagne</c:v>
                </c:pt>
                <c:pt idx="8">
                  <c:v>Pays de la Loire</c:v>
                </c:pt>
                <c:pt idx="9">
                  <c:v>Hauts-de-France</c:v>
                </c:pt>
                <c:pt idx="10">
                  <c:v>Centre-Val de Loire</c:v>
                </c:pt>
                <c:pt idx="11">
                  <c:v>Grand Est</c:v>
                </c:pt>
                <c:pt idx="12">
                  <c:v>Normandie</c:v>
                </c:pt>
                <c:pt idx="13">
                  <c:v>Bourgogne-Franche-Comté</c:v>
                </c:pt>
              </c:strCache>
            </c:strRef>
          </c:cat>
          <c:val>
            <c:numRef>
              <c:f>'Dés par région_domaine1'!$F$3:$F$16</c:f>
              <c:numCache>
                <c:formatCode>0%</c:formatCode>
                <c:ptCount val="14"/>
                <c:pt idx="0">
                  <c:v>-2.1617306328441579E-2</c:v>
                </c:pt>
                <c:pt idx="1">
                  <c:v>3.2847173884519361E-2</c:v>
                </c:pt>
                <c:pt idx="2">
                  <c:v>-5.7208928871231085E-3</c:v>
                </c:pt>
                <c:pt idx="3">
                  <c:v>-6.564675031301012E-3</c:v>
                </c:pt>
                <c:pt idx="4">
                  <c:v>-1.7861863819415406E-2</c:v>
                </c:pt>
                <c:pt idx="5">
                  <c:v>-6.6333012181367008E-3</c:v>
                </c:pt>
                <c:pt idx="6">
                  <c:v>-8.7863648602709879E-19</c:v>
                </c:pt>
                <c:pt idx="7">
                  <c:v>-1.3447006420540466E-2</c:v>
                </c:pt>
                <c:pt idx="8">
                  <c:v>-1.6107169514694607E-2</c:v>
                </c:pt>
                <c:pt idx="9">
                  <c:v>2.2418961759554791E-3</c:v>
                </c:pt>
                <c:pt idx="10">
                  <c:v>-9.1889994829388866E-3</c:v>
                </c:pt>
                <c:pt idx="11">
                  <c:v>7.0228600372376319E-3</c:v>
                </c:pt>
                <c:pt idx="12">
                  <c:v>-1.357919637877334E-3</c:v>
                </c:pt>
                <c:pt idx="13">
                  <c:v>-1.0668203075315786E-2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19FF-4F63-922F-B58A500783EA}"/>
            </c:ext>
          </c:extLst>
        </c:ser>
        <c:ser>
          <c:idx val="4"/>
          <c:order val="5"/>
          <c:tx>
            <c:strRef>
              <c:f>'Dés par région_domaine1'!$I$2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88E833E-AA65-465A-845F-A5DE6BA88FA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19FF-4F63-922F-B58A500783E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C84985A-B341-4468-B68E-5C22666C03D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19FF-4F63-922F-B58A500783E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D8B898C-5246-41CC-BECC-AC9403C0317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19FF-4F63-922F-B58A500783E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EADFC18-7DF4-47AB-BC1A-36BE9616F82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19FF-4F63-922F-B58A500783E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0625F5D-84B7-4FAD-977D-22A99D6A350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19FF-4F63-922F-B58A500783E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51166D4-6E68-4CD3-BAB0-D4468F30321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19FF-4F63-922F-B58A500783E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C29FF56-BDB1-46CC-984F-16FA540416A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19FF-4F63-922F-B58A500783E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11D8DD8-9F41-452A-B011-9C23A0DE3BE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19FF-4F63-922F-B58A500783E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7CDDA4B-10C9-41F3-9DFB-8D6355F8F36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19FF-4F63-922F-B58A500783E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38675EF-4A52-4936-9F65-50D115627F3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19FF-4F63-922F-B58A500783E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4B66656-F756-4CD7-9511-36EC45F7C0D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19FF-4F63-922F-B58A500783E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5007E36-CC7D-46DC-B08A-DD0F21C3E96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19FF-4F63-922F-B58A500783E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6CB3CAB-5BCA-49A1-B119-C2F7A953773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19FF-4F63-922F-B58A500783EA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DE8ED57-9DA3-4ED4-B26C-9507E1A25DA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19FF-4F63-922F-B58A50078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région_domaine1'!$A$3:$A$16</c:f>
              <c:strCache>
                <c:ptCount val="14"/>
                <c:pt idx="0">
                  <c:v>Corse</c:v>
                </c:pt>
                <c:pt idx="1">
                  <c:v>Île-de-France</c:v>
                </c:pt>
                <c:pt idx="2">
                  <c:v>Provence-Alpes-Côte d'Azur</c:v>
                </c:pt>
                <c:pt idx="3">
                  <c:v>Occitanie</c:v>
                </c:pt>
                <c:pt idx="4">
                  <c:v>Nouvelle-Aquitaine</c:v>
                </c:pt>
                <c:pt idx="5">
                  <c:v>Auvergne-Rhône-Alpes</c:v>
                </c:pt>
                <c:pt idx="6">
                  <c:v>France métropolitaine</c:v>
                </c:pt>
                <c:pt idx="7">
                  <c:v>Bretagne</c:v>
                </c:pt>
                <c:pt idx="8">
                  <c:v>Pays de la Loire</c:v>
                </c:pt>
                <c:pt idx="9">
                  <c:v>Hauts-de-France</c:v>
                </c:pt>
                <c:pt idx="10">
                  <c:v>Centre-Val de Loire</c:v>
                </c:pt>
                <c:pt idx="11">
                  <c:v>Grand Est</c:v>
                </c:pt>
                <c:pt idx="12">
                  <c:v>Normandie</c:v>
                </c:pt>
                <c:pt idx="13">
                  <c:v>Bourgogne-Franche-Comté</c:v>
                </c:pt>
              </c:strCache>
            </c:strRef>
          </c:cat>
          <c:val>
            <c:numRef>
              <c:f>'Dés par région_domaine1'!$I$3:$I$16</c:f>
              <c:numCache>
                <c:formatCode>0.0%</c:formatCode>
                <c:ptCount val="14"/>
                <c:pt idx="0">
                  <c:v>7.0000000000000007E-2</c:v>
                </c:pt>
                <c:pt idx="1">
                  <c:v>6.2206500246257207E-2</c:v>
                </c:pt>
                <c:pt idx="2">
                  <c:v>0.13244972318632242</c:v>
                </c:pt>
                <c:pt idx="3">
                  <c:v>0.13684481396537895</c:v>
                </c:pt>
                <c:pt idx="4">
                  <c:v>0.14491417331443784</c:v>
                </c:pt>
                <c:pt idx="5">
                  <c:v>0.13068712332971727</c:v>
                </c:pt>
                <c:pt idx="6">
                  <c:v>0.15642725305303551</c:v>
                </c:pt>
                <c:pt idx="7">
                  <c:v>0.1731199750041591</c:v>
                </c:pt>
                <c:pt idx="8">
                  <c:v>0.15957356656669611</c:v>
                </c:pt>
                <c:pt idx="9">
                  <c:v>0.19880800045786734</c:v>
                </c:pt>
                <c:pt idx="10">
                  <c:v>0.1975191852021716</c:v>
                </c:pt>
                <c:pt idx="11">
                  <c:v>0.20721469719375557</c:v>
                </c:pt>
                <c:pt idx="12">
                  <c:v>0.20886596239258942</c:v>
                </c:pt>
                <c:pt idx="13">
                  <c:v>0.20233158990598005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région_domaine1'!$N$3:$N$16</c15:f>
                <c15:dlblRangeCache>
                  <c:ptCount val="14"/>
                  <c:pt idx="0">
                    <c:v>3</c:v>
                  </c:pt>
                  <c:pt idx="1">
                    <c:v>58</c:v>
                  </c:pt>
                  <c:pt idx="2">
                    <c:v>21</c:v>
                  </c:pt>
                  <c:pt idx="3">
                    <c:v>23</c:v>
                  </c:pt>
                  <c:pt idx="4">
                    <c:v>19</c:v>
                  </c:pt>
                  <c:pt idx="5">
                    <c:v>22</c:v>
                  </c:pt>
                  <c:pt idx="6">
                    <c:v>165</c:v>
                  </c:pt>
                  <c:pt idx="7">
                    <c:v>7</c:v>
                  </c:pt>
                  <c:pt idx="8">
                    <c:v>5</c:v>
                  </c:pt>
                  <c:pt idx="9">
                    <c:v>6</c:v>
                  </c:pt>
                  <c:pt idx="10">
                    <c:v>2</c:v>
                  </c:pt>
                  <c:pt idx="11">
                    <c:v>1</c:v>
                  </c:pt>
                  <c:pt idx="12">
                    <c:v>-2</c:v>
                  </c:pt>
                  <c:pt idx="13">
                    <c:v>-2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7-19FF-4F63-922F-B58A50078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région_domaine1'!$G$2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région_domaine1'!$G$3:$G$16</c:f>
              <c:numCache>
                <c:formatCode>0%</c:formatCode>
                <c:ptCount val="14"/>
                <c:pt idx="0">
                  <c:v>0.2099421791087818</c:v>
                </c:pt>
                <c:pt idx="1">
                  <c:v>0.17778307479208455</c:v>
                </c:pt>
                <c:pt idx="2">
                  <c:v>0.14229625242217583</c:v>
                </c:pt>
                <c:pt idx="3">
                  <c:v>0.12801543597056469</c:v>
                </c:pt>
                <c:pt idx="4">
                  <c:v>0.10379311325396137</c:v>
                </c:pt>
                <c:pt idx="5">
                  <c:v>9.2652389348456335E-2</c:v>
                </c:pt>
                <c:pt idx="6">
                  <c:v>8.9925289779010181E-2</c:v>
                </c:pt>
                <c:pt idx="7">
                  <c:v>7.3436775426794956E-2</c:v>
                </c:pt>
                <c:pt idx="8">
                  <c:v>4.633033676462249E-2</c:v>
                </c:pt>
                <c:pt idx="9">
                  <c:v>4.4041549498293933E-2</c:v>
                </c:pt>
                <c:pt idx="10">
                  <c:v>2.5217800720814448E-2</c:v>
                </c:pt>
                <c:pt idx="11">
                  <c:v>8.1156229768454928E-3</c:v>
                </c:pt>
                <c:pt idx="12">
                  <c:v>-2.627911507465229E-2</c:v>
                </c:pt>
                <c:pt idx="13">
                  <c:v>-3.0886125708931195E-2</c:v>
                </c:pt>
              </c:numCache>
            </c:numRef>
          </c:xVal>
          <c:yVal>
            <c:numRef>
              <c:f>'Dés par région_domaine1'!$M$3:$M$16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8-19FF-4F63-922F-B58A50078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5"/>
          <c:min val="-0.35000000000000003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région_métier5'!$B$2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D1-4E57-B317-8A6A40CC1745}"/>
              </c:ext>
            </c:extLst>
          </c:dPt>
          <c:dPt>
            <c:idx val="5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9D1-4E57-B317-8A6A40CC1745}"/>
              </c:ext>
            </c:extLst>
          </c:dPt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9D1-4E57-B317-8A6A40CC1745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9D1-4E57-B317-8A6A40CC1745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D1-4E57-B317-8A6A40CC1745}"/>
              </c:ext>
            </c:extLst>
          </c:dPt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42-B9D1-4E57-B317-8A6A40CC17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région_métier5'!$A$3:$A$16</c:f>
              <c:strCache>
                <c:ptCount val="14"/>
                <c:pt idx="0">
                  <c:v>Île-de-France</c:v>
                </c:pt>
                <c:pt idx="1">
                  <c:v>Corse</c:v>
                </c:pt>
                <c:pt idx="2">
                  <c:v>Provence-Alpes-Côte d'Azur</c:v>
                </c:pt>
                <c:pt idx="3">
                  <c:v>Auvergne-Rhône-Alpes</c:v>
                </c:pt>
                <c:pt idx="4">
                  <c:v>Occitanie</c:v>
                </c:pt>
                <c:pt idx="5">
                  <c:v>France métropolitaine</c:v>
                </c:pt>
                <c:pt idx="6">
                  <c:v>Nouvelle-Aquitaine</c:v>
                </c:pt>
                <c:pt idx="7">
                  <c:v>Hauts-de-France</c:v>
                </c:pt>
                <c:pt idx="8">
                  <c:v>Grand Est</c:v>
                </c:pt>
                <c:pt idx="9">
                  <c:v>Bretagne</c:v>
                </c:pt>
                <c:pt idx="10">
                  <c:v>Pays de la Loire</c:v>
                </c:pt>
                <c:pt idx="11">
                  <c:v>Centre-Val de Loire</c:v>
                </c:pt>
                <c:pt idx="12">
                  <c:v>Bourgogne-Franche-Comté</c:v>
                </c:pt>
                <c:pt idx="13">
                  <c:v>Normandie</c:v>
                </c:pt>
              </c:strCache>
            </c:strRef>
          </c:cat>
          <c:val>
            <c:numRef>
              <c:f>'Dés par région_métier5'!$B$3:$B$16</c:f>
              <c:numCache>
                <c:formatCode>0%</c:formatCode>
                <c:ptCount val="14"/>
                <c:pt idx="0">
                  <c:v>0.10056898249689936</c:v>
                </c:pt>
                <c:pt idx="1">
                  <c:v>6.7147455719128044E-2</c:v>
                </c:pt>
                <c:pt idx="2">
                  <c:v>1.6600834501614193E-2</c:v>
                </c:pt>
                <c:pt idx="3">
                  <c:v>0.10564111477409678</c:v>
                </c:pt>
                <c:pt idx="4">
                  <c:v>8.0987600898353128E-3</c:v>
                </c:pt>
                <c:pt idx="5">
                  <c:v>3.0838002526815362E-2</c:v>
                </c:pt>
                <c:pt idx="6">
                  <c:v>2.0663651102301363E-2</c:v>
                </c:pt>
                <c:pt idx="7">
                  <c:v>-1.1298025914418581E-2</c:v>
                </c:pt>
                <c:pt idx="8">
                  <c:v>2.2852784422023258E-2</c:v>
                </c:pt>
                <c:pt idx="9">
                  <c:v>7.7009097674024659E-3</c:v>
                </c:pt>
                <c:pt idx="10">
                  <c:v>6.4444222091535178E-2</c:v>
                </c:pt>
                <c:pt idx="11">
                  <c:v>-1.2367628493788398E-2</c:v>
                </c:pt>
                <c:pt idx="12">
                  <c:v>-3.9528272375440127E-2</c:v>
                </c:pt>
                <c:pt idx="13">
                  <c:v>-6.6268395336366345E-2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D1-4E57-B317-8A6A40CC1745}"/>
            </c:ext>
          </c:extLst>
        </c:ser>
        <c:ser>
          <c:idx val="3"/>
          <c:order val="1"/>
          <c:tx>
            <c:strRef>
              <c:f>'Dés par région_métier5'!$C$2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D1-4E57-B317-8A6A40CC1745}"/>
              </c:ext>
            </c:extLst>
          </c:dPt>
          <c:dPt>
            <c:idx val="5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B9D1-4E57-B317-8A6A40CC1745}"/>
              </c:ext>
            </c:extLst>
          </c:dPt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D1-4E57-B317-8A6A40CC1745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B9D1-4E57-B317-8A6A40CC1745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9D1-4E57-B317-8A6A40CC1745}"/>
              </c:ext>
            </c:extLst>
          </c:dPt>
          <c:dLbls>
            <c:dLbl>
              <c:idx val="5"/>
              <c:layout>
                <c:manualLayout>
                  <c:x val="2.461240310077519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9D1-4E57-B317-8A6A40CC1745}"/>
                </c:ext>
              </c:extLst>
            </c:dLbl>
            <c:dLbl>
              <c:idx val="6"/>
              <c:layout>
                <c:manualLayout>
                  <c:x val="2.096612115991961E-2"/>
                  <c:y val="1.962952744617601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9D1-4E57-B317-8A6A40CC1745}"/>
                </c:ext>
              </c:extLst>
            </c:dLbl>
            <c:dLbl>
              <c:idx val="7"/>
              <c:layout>
                <c:manualLayout>
                  <c:x val="2.1877691645133507E-2"/>
                  <c:y val="1.962952744617529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D1-4E57-B317-8A6A40CC17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région_métier5'!$A$3:$A$16</c:f>
              <c:strCache>
                <c:ptCount val="14"/>
                <c:pt idx="0">
                  <c:v>Île-de-France</c:v>
                </c:pt>
                <c:pt idx="1">
                  <c:v>Corse</c:v>
                </c:pt>
                <c:pt idx="2">
                  <c:v>Provence-Alpes-Côte d'Azur</c:v>
                </c:pt>
                <c:pt idx="3">
                  <c:v>Auvergne-Rhône-Alpes</c:v>
                </c:pt>
                <c:pt idx="4">
                  <c:v>Occitanie</c:v>
                </c:pt>
                <c:pt idx="5">
                  <c:v>France métropolitaine</c:v>
                </c:pt>
                <c:pt idx="6">
                  <c:v>Nouvelle-Aquitaine</c:v>
                </c:pt>
                <c:pt idx="7">
                  <c:v>Hauts-de-France</c:v>
                </c:pt>
                <c:pt idx="8">
                  <c:v>Grand Est</c:v>
                </c:pt>
                <c:pt idx="9">
                  <c:v>Bretagne</c:v>
                </c:pt>
                <c:pt idx="10">
                  <c:v>Pays de la Loire</c:v>
                </c:pt>
                <c:pt idx="11">
                  <c:v>Centre-Val de Loire</c:v>
                </c:pt>
                <c:pt idx="12">
                  <c:v>Bourgogne-Franche-Comté</c:v>
                </c:pt>
                <c:pt idx="13">
                  <c:v>Normandie</c:v>
                </c:pt>
              </c:strCache>
            </c:strRef>
          </c:cat>
          <c:val>
            <c:numRef>
              <c:f>'Dés par région_métier5'!$C$3:$C$16</c:f>
              <c:numCache>
                <c:formatCode>0%</c:formatCode>
                <c:ptCount val="14"/>
                <c:pt idx="0">
                  <c:v>0.32352877646406986</c:v>
                </c:pt>
                <c:pt idx="1">
                  <c:v>0.32623015357796276</c:v>
                </c:pt>
                <c:pt idx="2">
                  <c:v>0.32125045244715544</c:v>
                </c:pt>
                <c:pt idx="3">
                  <c:v>0.27460188262074864</c:v>
                </c:pt>
                <c:pt idx="4">
                  <c:v>0.3164522313082444</c:v>
                </c:pt>
                <c:pt idx="5">
                  <c:v>0.29744198384101039</c:v>
                </c:pt>
                <c:pt idx="6">
                  <c:v>0.30481859308117459</c:v>
                </c:pt>
                <c:pt idx="7">
                  <c:v>0.3096103168286895</c:v>
                </c:pt>
                <c:pt idx="8">
                  <c:v>0.27388855611719204</c:v>
                </c:pt>
                <c:pt idx="9">
                  <c:v>0.27518551798378627</c:v>
                </c:pt>
                <c:pt idx="10">
                  <c:v>0.25536582382725798</c:v>
                </c:pt>
                <c:pt idx="11">
                  <c:v>0.29820064435108629</c:v>
                </c:pt>
                <c:pt idx="12">
                  <c:v>0.28521384946367856</c:v>
                </c:pt>
                <c:pt idx="13">
                  <c:v>0.29698352001284761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9D1-4E57-B317-8A6A40CC1745}"/>
            </c:ext>
          </c:extLst>
        </c:ser>
        <c:ser>
          <c:idx val="5"/>
          <c:order val="2"/>
          <c:tx>
            <c:strRef>
              <c:f>'Dés par région_métier5'!$E$2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9D1-4E57-B317-8A6A40CC1745}"/>
              </c:ext>
            </c:extLst>
          </c:dPt>
          <c:dPt>
            <c:idx val="5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9D1-4E57-B317-8A6A40CC1745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9D1-4E57-B317-8A6A40CC1745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9D1-4E57-B317-8A6A40CC1745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9D1-4E57-B317-8A6A40CC174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5BEBBF7E-4DE4-48F5-844A-7DEC4BF6605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B9D1-4E57-B317-8A6A40CC174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8E90583-92AF-4B16-9C6A-DA54A810A3D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B9D1-4E57-B317-8A6A40CC174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50611F8-C8E8-42EC-8130-561A16F05E8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B9D1-4E57-B317-8A6A40CC174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FA2DD45-AC68-470B-8AD2-77FB1C55E00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B9D1-4E57-B317-8A6A40CC174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FFB7162-7A32-4475-8E27-AFCA543734E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B9D1-4E57-B317-8A6A40CC1745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CDDAF4BE-4883-49CE-B4CF-7DBC0D23BDD3}" type="CELLRANGE">
                      <a:rPr lang="fr-FR"/>
                      <a:pPr>
                        <a:defRPr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B9D1-4E57-B317-8A6A40CC174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D47E5C9-AE99-46B5-82AF-AEFD7F5B433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B9D1-4E57-B317-8A6A40CC174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58D9BF5-1AD0-4E78-A0C4-DC70376EB20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B9D1-4E57-B317-8A6A40CC174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318B707-241E-4F75-B227-C1374953650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B9D1-4E57-B317-8A6A40CC174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BB33DEA-4213-4932-94DE-34BE22C78E1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B9D1-4E57-B317-8A6A40CC174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232F174-425B-4F1A-A754-C38F3DB20EE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B9D1-4E57-B317-8A6A40CC174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0FA1D3C-1514-46DE-A3AD-AEAB4F48E48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B9D1-4E57-B317-8A6A40CC174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2640B49-EF9B-4415-A52C-866FC6D1024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B9D1-4E57-B317-8A6A40CC174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BC4F3B0-D1F0-43C3-B245-72F1C87E5FA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B9D1-4E57-B317-8A6A40CC17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région_métier5'!$A$3:$A$16</c:f>
              <c:strCache>
                <c:ptCount val="14"/>
                <c:pt idx="0">
                  <c:v>Île-de-France</c:v>
                </c:pt>
                <c:pt idx="1">
                  <c:v>Corse</c:v>
                </c:pt>
                <c:pt idx="2">
                  <c:v>Provence-Alpes-Côte d'Azur</c:v>
                </c:pt>
                <c:pt idx="3">
                  <c:v>Auvergne-Rhône-Alpes</c:v>
                </c:pt>
                <c:pt idx="4">
                  <c:v>Occitanie</c:v>
                </c:pt>
                <c:pt idx="5">
                  <c:v>France métropolitaine</c:v>
                </c:pt>
                <c:pt idx="6">
                  <c:v>Nouvelle-Aquitaine</c:v>
                </c:pt>
                <c:pt idx="7">
                  <c:v>Hauts-de-France</c:v>
                </c:pt>
                <c:pt idx="8">
                  <c:v>Grand Est</c:v>
                </c:pt>
                <c:pt idx="9">
                  <c:v>Bretagne</c:v>
                </c:pt>
                <c:pt idx="10">
                  <c:v>Pays de la Loire</c:v>
                </c:pt>
                <c:pt idx="11">
                  <c:v>Centre-Val de Loire</c:v>
                </c:pt>
                <c:pt idx="12">
                  <c:v>Bourgogne-Franche-Comté</c:v>
                </c:pt>
                <c:pt idx="13">
                  <c:v>Normandie</c:v>
                </c:pt>
              </c:strCache>
            </c:strRef>
          </c:cat>
          <c:val>
            <c:numRef>
              <c:f>'Dés par région_métier5'!$E$3:$E$16</c:f>
              <c:numCache>
                <c:formatCode>0%</c:formatCode>
                <c:ptCount val="14"/>
                <c:pt idx="0">
                  <c:v>-8.1481090860001368E-2</c:v>
                </c:pt>
                <c:pt idx="1">
                  <c:v>-5.7153706844165687E-2</c:v>
                </c:pt>
                <c:pt idx="2">
                  <c:v>-9.593649284024075E-2</c:v>
                </c:pt>
                <c:pt idx="3">
                  <c:v>-0.14907035766738858</c:v>
                </c:pt>
                <c:pt idx="4">
                  <c:v>-0.10937349791895791</c:v>
                </c:pt>
                <c:pt idx="5">
                  <c:v>-0.139246180657667</c:v>
                </c:pt>
                <c:pt idx="6">
                  <c:v>-0.1348472143509562</c:v>
                </c:pt>
                <c:pt idx="7">
                  <c:v>-0.15327956408648591</c:v>
                </c:pt>
                <c:pt idx="8">
                  <c:v>-0.16334084328939802</c:v>
                </c:pt>
                <c:pt idx="9">
                  <c:v>-0.16486605674221463</c:v>
                </c:pt>
                <c:pt idx="10">
                  <c:v>-0.19425491158118938</c:v>
                </c:pt>
                <c:pt idx="11">
                  <c:v>-0.17488739031695016</c:v>
                </c:pt>
                <c:pt idx="12">
                  <c:v>-0.17595524784556157</c:v>
                </c:pt>
                <c:pt idx="13">
                  <c:v>-0.18651073703632237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région_métier5'!$K$3:$K$16</c15:f>
                <c15:dlblRangeCache>
                  <c:ptCount val="14"/>
                  <c:pt idx="0">
                    <c:v>8%</c:v>
                  </c:pt>
                  <c:pt idx="1">
                    <c:v>6%</c:v>
                  </c:pt>
                  <c:pt idx="2">
                    <c:v>10%</c:v>
                  </c:pt>
                  <c:pt idx="3">
                    <c:v>15%</c:v>
                  </c:pt>
                  <c:pt idx="4">
                    <c:v>11%</c:v>
                  </c:pt>
                  <c:pt idx="5">
                    <c:v>14%</c:v>
                  </c:pt>
                  <c:pt idx="6">
                    <c:v>13%</c:v>
                  </c:pt>
                  <c:pt idx="7">
                    <c:v>15%</c:v>
                  </c:pt>
                  <c:pt idx="8">
                    <c:v>16%</c:v>
                  </c:pt>
                  <c:pt idx="9">
                    <c:v>16%</c:v>
                  </c:pt>
                  <c:pt idx="10">
                    <c:v>19%</c:v>
                  </c:pt>
                  <c:pt idx="11">
                    <c:v>17%</c:v>
                  </c:pt>
                  <c:pt idx="12">
                    <c:v>18%</c:v>
                  </c:pt>
                  <c:pt idx="13">
                    <c:v>19%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4-B9D1-4E57-B317-8A6A40CC1745}"/>
            </c:ext>
          </c:extLst>
        </c:ser>
        <c:ser>
          <c:idx val="1"/>
          <c:order val="3"/>
          <c:tx>
            <c:strRef>
              <c:f>'Dés par région_métier5'!$F$2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9D1-4E57-B317-8A6A40CC174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9D1-4E57-B317-8A6A40CC174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9D1-4E57-B317-8A6A40CC174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9D1-4E57-B317-8A6A40CC174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9D1-4E57-B317-8A6A40CC174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9D1-4E57-B317-8A6A40CC174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9D1-4E57-B317-8A6A40CC17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région_métier5'!$A$3:$A$16</c:f>
              <c:strCache>
                <c:ptCount val="14"/>
                <c:pt idx="0">
                  <c:v>Île-de-France</c:v>
                </c:pt>
                <c:pt idx="1">
                  <c:v>Corse</c:v>
                </c:pt>
                <c:pt idx="2">
                  <c:v>Provence-Alpes-Côte d'Azur</c:v>
                </c:pt>
                <c:pt idx="3">
                  <c:v>Auvergne-Rhône-Alpes</c:v>
                </c:pt>
                <c:pt idx="4">
                  <c:v>Occitanie</c:v>
                </c:pt>
                <c:pt idx="5">
                  <c:v>France métropolitaine</c:v>
                </c:pt>
                <c:pt idx="6">
                  <c:v>Nouvelle-Aquitaine</c:v>
                </c:pt>
                <c:pt idx="7">
                  <c:v>Hauts-de-France</c:v>
                </c:pt>
                <c:pt idx="8">
                  <c:v>Grand Est</c:v>
                </c:pt>
                <c:pt idx="9">
                  <c:v>Bretagne</c:v>
                </c:pt>
                <c:pt idx="10">
                  <c:v>Pays de la Loire</c:v>
                </c:pt>
                <c:pt idx="11">
                  <c:v>Centre-Val de Loire</c:v>
                </c:pt>
                <c:pt idx="12">
                  <c:v>Bourgogne-Franche-Comté</c:v>
                </c:pt>
                <c:pt idx="13">
                  <c:v>Normandie</c:v>
                </c:pt>
              </c:strCache>
            </c:strRef>
          </c:cat>
          <c:val>
            <c:numRef>
              <c:f>'Dés par région_métier5'!$F$3:$F$16</c:f>
              <c:numCache>
                <c:formatCode>0%</c:formatCode>
                <c:ptCount val="14"/>
                <c:pt idx="0">
                  <c:v>4.7629032638049323E-2</c:v>
                </c:pt>
                <c:pt idx="1">
                  <c:v>-2.9917158526436574E-2</c:v>
                </c:pt>
                <c:pt idx="2">
                  <c:v>1.9912182298414583E-3</c:v>
                </c:pt>
                <c:pt idx="3">
                  <c:v>-1.0167694103024406E-2</c:v>
                </c:pt>
                <c:pt idx="4">
                  <c:v>2.1725576812704796E-3</c:v>
                </c:pt>
                <c:pt idx="5">
                  <c:v>2.6197595835411848E-18</c:v>
                </c:pt>
                <c:pt idx="6">
                  <c:v>-2.0539455620103137E-2</c:v>
                </c:pt>
                <c:pt idx="7">
                  <c:v>1.5367432353344521E-3</c:v>
                </c:pt>
                <c:pt idx="8">
                  <c:v>7.0519366249789314E-3</c:v>
                </c:pt>
                <c:pt idx="9">
                  <c:v>-4.2000742787058074E-3</c:v>
                </c:pt>
                <c:pt idx="10">
                  <c:v>-2.5292481725575341E-2</c:v>
                </c:pt>
                <c:pt idx="11">
                  <c:v>-1.7973274907582579E-2</c:v>
                </c:pt>
                <c:pt idx="12">
                  <c:v>8.1814160381866205E-4</c:v>
                </c:pt>
                <c:pt idx="13">
                  <c:v>-4.8257334002933727E-3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B9D1-4E57-B317-8A6A40CC1745}"/>
            </c:ext>
          </c:extLst>
        </c:ser>
        <c:ser>
          <c:idx val="4"/>
          <c:order val="5"/>
          <c:tx>
            <c:strRef>
              <c:f>'Dés par région_métier5'!$I$2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2E91A18-7D29-4B7E-8BC6-B5F5CED2FB4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B9D1-4E57-B317-8A6A40CC174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013337E-728B-4577-A1D6-5D385AE2EFF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B9D1-4E57-B317-8A6A40CC174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C0BDCA7-1865-4438-8C5A-72A4111DA0F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B9D1-4E57-B317-8A6A40CC174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CF4B3F2-672E-4627-9083-2B9C3F2352B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B9D1-4E57-B317-8A6A40CC174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676E103-BECE-45F5-828C-BF8D079E638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B9D1-4E57-B317-8A6A40CC174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6715F05-C483-436B-A040-9AF7DD8FC36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B9D1-4E57-B317-8A6A40CC174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437C5F6-2D05-4E9C-BC05-FCB268E8800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B9D1-4E57-B317-8A6A40CC174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CCBFE49-497B-477D-8B98-94B6ED5957B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B9D1-4E57-B317-8A6A40CC174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944349B-0866-4E97-8F3B-EF5B398E948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B9D1-4E57-B317-8A6A40CC174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3D3A7DE-663D-42E3-A780-C436485F207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B9D1-4E57-B317-8A6A40CC174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AC641CD-01D5-4E17-9D23-1C0E1866AF0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B9D1-4E57-B317-8A6A40CC174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B0806DD-C82D-4611-AE40-5C6FED2F095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B9D1-4E57-B317-8A6A40CC174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4C18B98-65A5-4C53-A578-1FA36E83156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B9D1-4E57-B317-8A6A40CC174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A325093-BB3B-43AB-B020-9F560194362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B9D1-4E57-B317-8A6A40CC17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région_métier5'!$A$3:$A$16</c:f>
              <c:strCache>
                <c:ptCount val="14"/>
                <c:pt idx="0">
                  <c:v>Île-de-France</c:v>
                </c:pt>
                <c:pt idx="1">
                  <c:v>Corse</c:v>
                </c:pt>
                <c:pt idx="2">
                  <c:v>Provence-Alpes-Côte d'Azur</c:v>
                </c:pt>
                <c:pt idx="3">
                  <c:v>Auvergne-Rhône-Alpes</c:v>
                </c:pt>
                <c:pt idx="4">
                  <c:v>Occitanie</c:v>
                </c:pt>
                <c:pt idx="5">
                  <c:v>France métropolitaine</c:v>
                </c:pt>
                <c:pt idx="6">
                  <c:v>Nouvelle-Aquitaine</c:v>
                </c:pt>
                <c:pt idx="7">
                  <c:v>Hauts-de-France</c:v>
                </c:pt>
                <c:pt idx="8">
                  <c:v>Grand Est</c:v>
                </c:pt>
                <c:pt idx="9">
                  <c:v>Bretagne</c:v>
                </c:pt>
                <c:pt idx="10">
                  <c:v>Pays de la Loire</c:v>
                </c:pt>
                <c:pt idx="11">
                  <c:v>Centre-Val de Loire</c:v>
                </c:pt>
                <c:pt idx="12">
                  <c:v>Bourgogne-Franche-Comté</c:v>
                </c:pt>
                <c:pt idx="13">
                  <c:v>Normandie</c:v>
                </c:pt>
              </c:strCache>
            </c:strRef>
          </c:cat>
          <c:val>
            <c:numRef>
              <c:f>'Dés par région_métier5'!$I$3:$I$16</c:f>
              <c:numCache>
                <c:formatCode>0.0%</c:formatCode>
                <c:ptCount val="14"/>
                <c:pt idx="0">
                  <c:v>7.0000000000000007E-2</c:v>
                </c:pt>
                <c:pt idx="1">
                  <c:v>0.14834918230192767</c:v>
                </c:pt>
                <c:pt idx="2">
                  <c:v>0.20188428642040734</c:v>
                </c:pt>
                <c:pt idx="3">
                  <c:v>0.16148379420417308</c:v>
                </c:pt>
                <c:pt idx="4">
                  <c:v>0.21500324251966829</c:v>
                </c:pt>
                <c:pt idx="5">
                  <c:v>0.21344680523119275</c:v>
                </c:pt>
                <c:pt idx="6">
                  <c:v>0.2162445474155425</c:v>
                </c:pt>
                <c:pt idx="7">
                  <c:v>0.2305797315349945</c:v>
                </c:pt>
                <c:pt idx="8">
                  <c:v>0.2379335144348243</c:v>
                </c:pt>
                <c:pt idx="9">
                  <c:v>0.25884036384782977</c:v>
                </c:pt>
                <c:pt idx="10">
                  <c:v>0.22191674568022535</c:v>
                </c:pt>
                <c:pt idx="11">
                  <c:v>0.2435261472479322</c:v>
                </c:pt>
                <c:pt idx="12">
                  <c:v>0.25569480053152127</c:v>
                </c:pt>
                <c:pt idx="13">
                  <c:v>0.24474327158617087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région_métier5'!$N$3:$N$16</c15:f>
                <c15:dlblRangeCache>
                  <c:ptCount val="14"/>
                  <c:pt idx="0">
                    <c:v>17</c:v>
                  </c:pt>
                  <c:pt idx="1">
                    <c:v>1</c:v>
                  </c:pt>
                  <c:pt idx="2">
                    <c:v>7</c:v>
                  </c:pt>
                  <c:pt idx="3">
                    <c:v>9</c:v>
                  </c:pt>
                  <c:pt idx="4">
                    <c:v>8</c:v>
                  </c:pt>
                  <c:pt idx="5">
                    <c:v>64</c:v>
                  </c:pt>
                  <c:pt idx="6">
                    <c:v>7</c:v>
                  </c:pt>
                  <c:pt idx="7">
                    <c:v>4</c:v>
                  </c:pt>
                  <c:pt idx="8">
                    <c:v>4</c:v>
                  </c:pt>
                  <c:pt idx="9">
                    <c:v>2</c:v>
                  </c:pt>
                  <c:pt idx="10">
                    <c:v>2</c:v>
                  </c:pt>
                  <c:pt idx="11">
                    <c:v>1</c:v>
                  </c:pt>
                  <c:pt idx="12">
                    <c:v>1</c:v>
                  </c:pt>
                  <c:pt idx="13">
                    <c:v>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7-B9D1-4E57-B317-8A6A40CC1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région_métier5'!$G$2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région_métier5'!$G$3:$G$16</c:f>
              <c:numCache>
                <c:formatCode>0%</c:formatCode>
                <c:ptCount val="14"/>
                <c:pt idx="0">
                  <c:v>0.39024570073901721</c:v>
                </c:pt>
                <c:pt idx="1">
                  <c:v>0.30630674392648854</c:v>
                </c:pt>
                <c:pt idx="2">
                  <c:v>0.24390601233837036</c:v>
                </c:pt>
                <c:pt idx="3">
                  <c:v>0.22100494562443243</c:v>
                </c:pt>
                <c:pt idx="4">
                  <c:v>0.21735005116039227</c:v>
                </c:pt>
                <c:pt idx="5">
                  <c:v>0.18903380571015874</c:v>
                </c:pt>
                <c:pt idx="6">
                  <c:v>0.17009557421241658</c:v>
                </c:pt>
                <c:pt idx="7">
                  <c:v>0.14656947006311946</c:v>
                </c:pt>
                <c:pt idx="8">
                  <c:v>0.14045243387479622</c:v>
                </c:pt>
                <c:pt idx="9">
                  <c:v>0.11382029673026828</c:v>
                </c:pt>
                <c:pt idx="10">
                  <c:v>0.10026265261202842</c:v>
                </c:pt>
                <c:pt idx="11">
                  <c:v>9.2972350632765127E-2</c:v>
                </c:pt>
                <c:pt idx="12">
                  <c:v>7.0548470846495515E-2</c:v>
                </c:pt>
                <c:pt idx="13">
                  <c:v>3.9378654239865508E-2</c:v>
                </c:pt>
              </c:numCache>
            </c:numRef>
          </c:xVal>
          <c:yVal>
            <c:numRef>
              <c:f>'Dés par région_métier5'!$M$3:$M$16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8-B9D1-4E57-B317-8A6A40CC1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55000000000000004"/>
          <c:min val="-0.30000000000000004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région_métier6'!$B$2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F5-4C98-961D-EF49720DB607}"/>
              </c:ext>
            </c:extLst>
          </c:dPt>
          <c:dPt>
            <c:idx val="3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F5-4C98-961D-EF49720DB607}"/>
              </c:ext>
            </c:extLst>
          </c:dPt>
          <c:dPt>
            <c:idx val="5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B9-4ADD-B23A-6E40D5EC56B1}"/>
              </c:ext>
            </c:extLst>
          </c:dPt>
          <c:dPt>
            <c:idx val="6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9CB9-4ADD-B23A-6E40D5EC56B1}"/>
              </c:ext>
            </c:extLst>
          </c:dPt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CB9-4ADD-B23A-6E40D5EC56B1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B9-4ADD-B23A-6E40D5EC56B1}"/>
              </c:ext>
            </c:extLst>
          </c:dPt>
          <c:dPt>
            <c:idx val="10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EF5-4C98-961D-EF49720DB607}"/>
              </c:ext>
            </c:extLst>
          </c:dPt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CB9-4ADD-B23A-6E40D5EC56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région_métier6'!$A$3:$A$15</c:f>
              <c:strCache>
                <c:ptCount val="13"/>
                <c:pt idx="0">
                  <c:v>Occitanie</c:v>
                </c:pt>
                <c:pt idx="1">
                  <c:v>Provence-Alpes-Côte d'Azur</c:v>
                </c:pt>
                <c:pt idx="2">
                  <c:v>Nouvelle Aquitaine</c:v>
                </c:pt>
                <c:pt idx="3">
                  <c:v>Auvergne-Rhône-Alpes</c:v>
                </c:pt>
                <c:pt idx="4">
                  <c:v>Île-de-France</c:v>
                </c:pt>
                <c:pt idx="5">
                  <c:v>France métropolitaine</c:v>
                </c:pt>
                <c:pt idx="6">
                  <c:v>Bretagne</c:v>
                </c:pt>
                <c:pt idx="7">
                  <c:v>Hauts-de-France</c:v>
                </c:pt>
                <c:pt idx="8">
                  <c:v>Grand Est</c:v>
                </c:pt>
                <c:pt idx="9">
                  <c:v>Pays de la Loire</c:v>
                </c:pt>
                <c:pt idx="10">
                  <c:v>Centre-Val de Loire</c:v>
                </c:pt>
                <c:pt idx="11">
                  <c:v>Normandie</c:v>
                </c:pt>
                <c:pt idx="12">
                  <c:v>Bourgogne-Franche-Comté</c:v>
                </c:pt>
              </c:strCache>
            </c:strRef>
          </c:cat>
          <c:val>
            <c:numRef>
              <c:f>'Dés par région_métier6'!$B$3:$B$15</c:f>
              <c:numCache>
                <c:formatCode>0%</c:formatCode>
                <c:ptCount val="13"/>
                <c:pt idx="0">
                  <c:v>0.11679765344918588</c:v>
                </c:pt>
                <c:pt idx="1">
                  <c:v>0.11292324119622012</c:v>
                </c:pt>
                <c:pt idx="2">
                  <c:v>8.2835503994893242E-2</c:v>
                </c:pt>
                <c:pt idx="3">
                  <c:v>0.11228676590644193</c:v>
                </c:pt>
                <c:pt idx="4">
                  <c:v>2.9445646670335598E-2</c:v>
                </c:pt>
                <c:pt idx="5">
                  <c:v>5.4299015581908271E-2</c:v>
                </c:pt>
                <c:pt idx="6">
                  <c:v>3.2801442403970302E-2</c:v>
                </c:pt>
                <c:pt idx="7">
                  <c:v>-6.2252968900844098E-3</c:v>
                </c:pt>
                <c:pt idx="8">
                  <c:v>2.8076129196814539E-2</c:v>
                </c:pt>
                <c:pt idx="9">
                  <c:v>4.2367293813841439E-2</c:v>
                </c:pt>
                <c:pt idx="10">
                  <c:v>-3.2228757969106764E-2</c:v>
                </c:pt>
                <c:pt idx="11">
                  <c:v>-2.2834093415054962E-2</c:v>
                </c:pt>
                <c:pt idx="12">
                  <c:v>-5.4334629163434511E-2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B9-4ADD-B23A-6E40D5EC56B1}"/>
            </c:ext>
          </c:extLst>
        </c:ser>
        <c:ser>
          <c:idx val="3"/>
          <c:order val="1"/>
          <c:tx>
            <c:strRef>
              <c:f>'Dés par région_métier6'!$C$2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EF5-4C98-961D-EF49720DB607}"/>
              </c:ext>
            </c:extLst>
          </c:dPt>
          <c:dPt>
            <c:idx val="3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EF5-4C98-961D-EF49720DB607}"/>
              </c:ext>
            </c:extLst>
          </c:dPt>
          <c:dPt>
            <c:idx val="5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9CB9-4ADD-B23A-6E40D5EC56B1}"/>
              </c:ext>
            </c:extLst>
          </c:dPt>
          <c:dPt>
            <c:idx val="6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CB9-4ADD-B23A-6E40D5EC56B1}"/>
              </c:ext>
            </c:extLst>
          </c:dPt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9CB9-4ADD-B23A-6E40D5EC56B1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9CB9-4ADD-B23A-6E40D5EC56B1}"/>
              </c:ext>
            </c:extLst>
          </c:dPt>
          <c:dPt>
            <c:idx val="10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EF5-4C98-961D-EF49720DB607}"/>
              </c:ext>
            </c:extLst>
          </c:dPt>
          <c:dLbls>
            <c:dLbl>
              <c:idx val="2"/>
              <c:layout>
                <c:manualLayout>
                  <c:x val="2.461240310077519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F5-4C98-961D-EF49720DB607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9CB9-4ADD-B23A-6E40D5EC56B1}"/>
                </c:ext>
              </c:extLst>
            </c:dLbl>
            <c:dLbl>
              <c:idx val="6"/>
              <c:layout>
                <c:manualLayout>
                  <c:x val="2.1877691645133507E-2"/>
                  <c:y val="1.962952744617529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B9-4ADD-B23A-6E40D5EC56B1}"/>
                </c:ext>
              </c:extLst>
            </c:dLbl>
            <c:dLbl>
              <c:idx val="7"/>
              <c:layout>
                <c:manualLayout>
                  <c:x val="2.096612115991961E-2"/>
                  <c:y val="1.962952744617601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B9-4ADD-B23A-6E40D5EC56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région_métier6'!$A$3:$A$15</c:f>
              <c:strCache>
                <c:ptCount val="13"/>
                <c:pt idx="0">
                  <c:v>Occitanie</c:v>
                </c:pt>
                <c:pt idx="1">
                  <c:v>Provence-Alpes-Côte d'Azur</c:v>
                </c:pt>
                <c:pt idx="2">
                  <c:v>Nouvelle Aquitaine</c:v>
                </c:pt>
                <c:pt idx="3">
                  <c:v>Auvergne-Rhône-Alpes</c:v>
                </c:pt>
                <c:pt idx="4">
                  <c:v>Île-de-France</c:v>
                </c:pt>
                <c:pt idx="5">
                  <c:v>France métropolitaine</c:v>
                </c:pt>
                <c:pt idx="6">
                  <c:v>Bretagne</c:v>
                </c:pt>
                <c:pt idx="7">
                  <c:v>Hauts-de-France</c:v>
                </c:pt>
                <c:pt idx="8">
                  <c:v>Grand Est</c:v>
                </c:pt>
                <c:pt idx="9">
                  <c:v>Pays de la Loire</c:v>
                </c:pt>
                <c:pt idx="10">
                  <c:v>Centre-Val de Loire</c:v>
                </c:pt>
                <c:pt idx="11">
                  <c:v>Normandie</c:v>
                </c:pt>
                <c:pt idx="12">
                  <c:v>Bourgogne-Franche-Comté</c:v>
                </c:pt>
              </c:strCache>
            </c:strRef>
          </c:cat>
          <c:val>
            <c:numRef>
              <c:f>'Dés par région_métier6'!$C$3:$C$15</c:f>
              <c:numCache>
                <c:formatCode>0%</c:formatCode>
                <c:ptCount val="13"/>
                <c:pt idx="0">
                  <c:v>0.29427297658865981</c:v>
                </c:pt>
                <c:pt idx="1">
                  <c:v>0.29776902347521605</c:v>
                </c:pt>
                <c:pt idx="2">
                  <c:v>0.29936211485308151</c:v>
                </c:pt>
                <c:pt idx="3">
                  <c:v>0.28122140314532129</c:v>
                </c:pt>
                <c:pt idx="4">
                  <c:v>0.30041577535634023</c:v>
                </c:pt>
                <c:pt idx="5">
                  <c:v>0.29657155591080592</c:v>
                </c:pt>
                <c:pt idx="6">
                  <c:v>0.29607265731759602</c:v>
                </c:pt>
                <c:pt idx="7">
                  <c:v>0.31066225233407241</c:v>
                </c:pt>
                <c:pt idx="8">
                  <c:v>0.29285278217546362</c:v>
                </c:pt>
                <c:pt idx="9">
                  <c:v>0.28038696200227331</c:v>
                </c:pt>
                <c:pt idx="10">
                  <c:v>0.31538455994461206</c:v>
                </c:pt>
                <c:pt idx="11">
                  <c:v>0.30603144135069066</c:v>
                </c:pt>
                <c:pt idx="12">
                  <c:v>0.31997244828273463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B9-4ADD-B23A-6E40D5EC56B1}"/>
            </c:ext>
          </c:extLst>
        </c:ser>
        <c:ser>
          <c:idx val="5"/>
          <c:order val="2"/>
          <c:tx>
            <c:strRef>
              <c:f>'Dés par région_métier6'!$E$2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CB9-4ADD-B23A-6E40D5EC56B1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CB9-4ADD-B23A-6E40D5EC56B1}"/>
              </c:ext>
            </c:extLst>
          </c:dPt>
          <c:dPt>
            <c:idx val="5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CB9-4ADD-B23A-6E40D5EC56B1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CB9-4ADD-B23A-6E40D5EC56B1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CB9-4ADD-B23A-6E40D5EC56B1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CB9-4ADD-B23A-6E40D5EC56B1}"/>
              </c:ext>
            </c:extLst>
          </c:dPt>
          <c:dPt>
            <c:idx val="1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9CB9-4ADD-B23A-6E40D5EC56B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7C229737-9355-4164-B2C0-B2ADFF2942D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9CB9-4ADD-B23A-6E40D5EC56B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67D7175-253B-4B7F-8018-8ADB376D5EA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9CB9-4ADD-B23A-6E40D5EC56B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8748186-18DA-4D95-98CE-2F433A8C0FD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9CB9-4ADD-B23A-6E40D5EC56B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9C4F5A4-703E-4C3E-A70F-4BDD71CD023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9CB9-4ADD-B23A-6E40D5EC56B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FBB6D59-AC6D-4177-ABB8-4F09A4535D2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CB9-4ADD-B23A-6E40D5EC56B1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0828B19A-39EE-4F53-9543-F25631D53781}" type="CELLRANGE">
                      <a:rPr lang="fr-FR"/>
                      <a:pPr>
                        <a:defRPr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CB9-4ADD-B23A-6E40D5EC56B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4DF8BD6-0AA3-4716-9E1E-8921F887D02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9CB9-4ADD-B23A-6E40D5EC56B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FA14E24-9E25-4208-91EB-5EA508C0C12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CB9-4ADD-B23A-6E40D5EC56B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2918783-E272-4BF3-9EE0-73B8D19010D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9CB9-4ADD-B23A-6E40D5EC56B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50C521D-B609-4201-9E53-0D20EEDA86D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9CB9-4ADD-B23A-6E40D5EC56B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D3D8BE7-0862-415B-BEA6-33E1EA74198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9CB9-4ADD-B23A-6E40D5EC56B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045C609-1FD6-4120-A06A-2BD6775B650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9CB9-4ADD-B23A-6E40D5EC56B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0A3056D-A379-42D0-9074-B433FDF5A49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9CB9-4ADD-B23A-6E40D5EC56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région_métier6'!$A$3:$A$15</c:f>
              <c:strCache>
                <c:ptCount val="13"/>
                <c:pt idx="0">
                  <c:v>Occitanie</c:v>
                </c:pt>
                <c:pt idx="1">
                  <c:v>Provence-Alpes-Côte d'Azur</c:v>
                </c:pt>
                <c:pt idx="2">
                  <c:v>Nouvelle Aquitaine</c:v>
                </c:pt>
                <c:pt idx="3">
                  <c:v>Auvergne-Rhône-Alpes</c:v>
                </c:pt>
                <c:pt idx="4">
                  <c:v>Île-de-France</c:v>
                </c:pt>
                <c:pt idx="5">
                  <c:v>France métropolitaine</c:v>
                </c:pt>
                <c:pt idx="6">
                  <c:v>Bretagne</c:v>
                </c:pt>
                <c:pt idx="7">
                  <c:v>Hauts-de-France</c:v>
                </c:pt>
                <c:pt idx="8">
                  <c:v>Grand Est</c:v>
                </c:pt>
                <c:pt idx="9">
                  <c:v>Pays de la Loire</c:v>
                </c:pt>
                <c:pt idx="10">
                  <c:v>Centre-Val de Loire</c:v>
                </c:pt>
                <c:pt idx="11">
                  <c:v>Normandie</c:v>
                </c:pt>
                <c:pt idx="12">
                  <c:v>Bourgogne-Franche-Comté</c:v>
                </c:pt>
              </c:strCache>
            </c:strRef>
          </c:cat>
          <c:val>
            <c:numRef>
              <c:f>'Dés par région_métier6'!$E$3:$E$15</c:f>
              <c:numCache>
                <c:formatCode>0%</c:formatCode>
                <c:ptCount val="13"/>
                <c:pt idx="0">
                  <c:v>-0.17440525680755051</c:v>
                </c:pt>
                <c:pt idx="1">
                  <c:v>-0.18323994312341557</c:v>
                </c:pt>
                <c:pt idx="2">
                  <c:v>-0.19190624520532545</c:v>
                </c:pt>
                <c:pt idx="3">
                  <c:v>-0.22158975622745397</c:v>
                </c:pt>
                <c:pt idx="4">
                  <c:v>-0.20000967815184356</c:v>
                </c:pt>
                <c:pt idx="5">
                  <c:v>-0.21120332209274612</c:v>
                </c:pt>
                <c:pt idx="6">
                  <c:v>-0.2095432965330904</c:v>
                </c:pt>
                <c:pt idx="7">
                  <c:v>-0.20825966020201583</c:v>
                </c:pt>
                <c:pt idx="8">
                  <c:v>-0.24881671748093212</c:v>
                </c:pt>
                <c:pt idx="9">
                  <c:v>-0.24977501644971281</c:v>
                </c:pt>
                <c:pt idx="10">
                  <c:v>-0.22933221008153096</c:v>
                </c:pt>
                <c:pt idx="11">
                  <c:v>-0.24289842316323851</c:v>
                </c:pt>
                <c:pt idx="12">
                  <c:v>-0.23307830767360677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région_métier6'!$K$3:$K$15</c15:f>
                <c15:dlblRangeCache>
                  <c:ptCount val="13"/>
                  <c:pt idx="0">
                    <c:v>17%</c:v>
                  </c:pt>
                  <c:pt idx="1">
                    <c:v>18%</c:v>
                  </c:pt>
                  <c:pt idx="2">
                    <c:v>19%</c:v>
                  </c:pt>
                  <c:pt idx="3">
                    <c:v>22%</c:v>
                  </c:pt>
                  <c:pt idx="4">
                    <c:v>20%</c:v>
                  </c:pt>
                  <c:pt idx="5">
                    <c:v>21%</c:v>
                  </c:pt>
                  <c:pt idx="6">
                    <c:v>21%</c:v>
                  </c:pt>
                  <c:pt idx="7">
                    <c:v>21%</c:v>
                  </c:pt>
                  <c:pt idx="8">
                    <c:v>25%</c:v>
                  </c:pt>
                  <c:pt idx="9">
                    <c:v>25%</c:v>
                  </c:pt>
                  <c:pt idx="10">
                    <c:v>23%</c:v>
                  </c:pt>
                  <c:pt idx="11">
                    <c:v>24%</c:v>
                  </c:pt>
                  <c:pt idx="12">
                    <c:v>23%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A-9CB9-4ADD-B23A-6E40D5EC56B1}"/>
            </c:ext>
          </c:extLst>
        </c:ser>
        <c:ser>
          <c:idx val="1"/>
          <c:order val="3"/>
          <c:tx>
            <c:strRef>
              <c:f>'Dés par région_métier6'!$F$2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EF5-4C98-961D-EF49720DB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02-4306-A392-984F6F084D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EF5-4C98-961D-EF49720DB60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EF5-4C98-961D-EF49720DB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région_métier6'!$A$3:$A$15</c:f>
              <c:strCache>
                <c:ptCount val="13"/>
                <c:pt idx="0">
                  <c:v>Occitanie</c:v>
                </c:pt>
                <c:pt idx="1">
                  <c:v>Provence-Alpes-Côte d'Azur</c:v>
                </c:pt>
                <c:pt idx="2">
                  <c:v>Nouvelle Aquitaine</c:v>
                </c:pt>
                <c:pt idx="3">
                  <c:v>Auvergne-Rhône-Alpes</c:v>
                </c:pt>
                <c:pt idx="4">
                  <c:v>Île-de-France</c:v>
                </c:pt>
                <c:pt idx="5">
                  <c:v>France métropolitaine</c:v>
                </c:pt>
                <c:pt idx="6">
                  <c:v>Bretagne</c:v>
                </c:pt>
                <c:pt idx="7">
                  <c:v>Hauts-de-France</c:v>
                </c:pt>
                <c:pt idx="8">
                  <c:v>Grand Est</c:v>
                </c:pt>
                <c:pt idx="9">
                  <c:v>Pays de la Loire</c:v>
                </c:pt>
                <c:pt idx="10">
                  <c:v>Centre-Val de Loire</c:v>
                </c:pt>
                <c:pt idx="11">
                  <c:v>Normandie</c:v>
                </c:pt>
                <c:pt idx="12">
                  <c:v>Bourgogne-Franche-Comté</c:v>
                </c:pt>
              </c:strCache>
            </c:strRef>
          </c:cat>
          <c:val>
            <c:numRef>
              <c:f>'Dés par région_métier6'!$F$3:$F$15</c:f>
              <c:numCache>
                <c:formatCode>0%</c:formatCode>
                <c:ptCount val="13"/>
                <c:pt idx="0">
                  <c:v>-1.996524519356083E-2</c:v>
                </c:pt>
                <c:pt idx="1">
                  <c:v>-1.3131992676726276E-2</c:v>
                </c:pt>
                <c:pt idx="2">
                  <c:v>-1.5737170582156481E-2</c:v>
                </c:pt>
                <c:pt idx="3">
                  <c:v>8.0325441396625352E-4</c:v>
                </c:pt>
                <c:pt idx="4">
                  <c:v>3.7101745608406435E-2</c:v>
                </c:pt>
                <c:pt idx="5">
                  <c:v>-1.7579357259078605E-18</c:v>
                </c:pt>
                <c:pt idx="6">
                  <c:v>-9.8842737691974616E-3</c:v>
                </c:pt>
                <c:pt idx="7">
                  <c:v>9.8571358836558945E-3</c:v>
                </c:pt>
                <c:pt idx="8">
                  <c:v>8.5891525750799464E-3</c:v>
                </c:pt>
                <c:pt idx="9">
                  <c:v>-1.0370564744662495E-2</c:v>
                </c:pt>
                <c:pt idx="10">
                  <c:v>4.527585475706454E-3</c:v>
                </c:pt>
                <c:pt idx="11">
                  <c:v>-2.267433772652188E-3</c:v>
                </c:pt>
                <c:pt idx="12">
                  <c:v>-1.7765418616372378E-2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9CB9-4ADD-B23A-6E40D5EC56B1}"/>
            </c:ext>
          </c:extLst>
        </c:ser>
        <c:ser>
          <c:idx val="4"/>
          <c:order val="5"/>
          <c:tx>
            <c:strRef>
              <c:f>'Dés par région_métier6'!$I$2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A6686F0-ADFA-4C28-B083-4CAEFC5820F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9CB9-4ADD-B23A-6E40D5EC56B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473DB1A-02BE-489A-846E-2080C55B214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9CB9-4ADD-B23A-6E40D5EC56B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03E84E3-23C9-4295-A080-C5418606ED2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9CB9-4ADD-B23A-6E40D5EC56B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353F3C0-7DBA-40AC-9E5F-CB178079816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9CB9-4ADD-B23A-6E40D5EC56B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A40A822-7CE5-4040-A4BB-EDFA6D4A2DF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9CB9-4ADD-B23A-6E40D5EC56B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789E4CE-B1FC-4726-BAF0-418C1D35DDD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CB9-4ADD-B23A-6E40D5EC56B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5FE737C-11D4-49B7-99EE-5902599EF02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CB9-4ADD-B23A-6E40D5EC56B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744C5EF-75A5-41E3-9DE1-3876613698D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CB9-4ADD-B23A-6E40D5EC56B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148402D-7EB7-4DF5-AB65-5F6CFDEB151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CB9-4ADD-B23A-6E40D5EC56B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61BEEE9-6A6F-4C9B-890C-8291D372D7C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CB9-4ADD-B23A-6E40D5EC56B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2B0DE5D-EEBC-4D41-8171-809FDFA9F8A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CB9-4ADD-B23A-6E40D5EC56B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49ED3CF-65C7-48F3-8E87-48042EF87D7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9CB9-4ADD-B23A-6E40D5EC56B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4D73030-57E2-4EE0-A080-1ED7B4DAF90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9CB9-4ADD-B23A-6E40D5EC56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région_métier6'!$A$3:$A$15</c:f>
              <c:strCache>
                <c:ptCount val="13"/>
                <c:pt idx="0">
                  <c:v>Occitanie</c:v>
                </c:pt>
                <c:pt idx="1">
                  <c:v>Provence-Alpes-Côte d'Azur</c:v>
                </c:pt>
                <c:pt idx="2">
                  <c:v>Nouvelle Aquitaine</c:v>
                </c:pt>
                <c:pt idx="3">
                  <c:v>Auvergne-Rhône-Alpes</c:v>
                </c:pt>
                <c:pt idx="4">
                  <c:v>Île-de-France</c:v>
                </c:pt>
                <c:pt idx="5">
                  <c:v>France métropolitaine</c:v>
                </c:pt>
                <c:pt idx="6">
                  <c:v>Bretagne</c:v>
                </c:pt>
                <c:pt idx="7">
                  <c:v>Hauts-de-France</c:v>
                </c:pt>
                <c:pt idx="8">
                  <c:v>Grand Est</c:v>
                </c:pt>
                <c:pt idx="9">
                  <c:v>Pays de la Loire</c:v>
                </c:pt>
                <c:pt idx="10">
                  <c:v>Centre-Val de Loire</c:v>
                </c:pt>
                <c:pt idx="11">
                  <c:v>Normandie</c:v>
                </c:pt>
                <c:pt idx="12">
                  <c:v>Bourgogne-Franche-Comté</c:v>
                </c:pt>
              </c:strCache>
            </c:strRef>
          </c:cat>
          <c:val>
            <c:numRef>
              <c:f>'Dés par région_métier6'!$I$3:$I$15</c:f>
              <c:numCache>
                <c:formatCode>0.0%</c:formatCode>
                <c:ptCount val="13"/>
                <c:pt idx="0">
                  <c:v>7.0000000000000007E-2</c:v>
                </c:pt>
                <c:pt idx="1">
                  <c:v>7.0378365366409512E-2</c:v>
                </c:pt>
                <c:pt idx="2">
                  <c:v>9.8873011189870907E-2</c:v>
                </c:pt>
                <c:pt idx="3">
                  <c:v>8.6759206572116165E-2</c:v>
                </c:pt>
                <c:pt idx="4">
                  <c:v>0.11410746240276337</c:v>
                </c:pt>
                <c:pt idx="5">
                  <c:v>0.1302000585451315</c:v>
                </c:pt>
                <c:pt idx="6">
                  <c:v>0.15219653031627933</c:v>
                </c:pt>
                <c:pt idx="7">
                  <c:v>0.16055124182011737</c:v>
                </c:pt>
                <c:pt idx="8">
                  <c:v>0.15155256609048756</c:v>
                </c:pt>
                <c:pt idx="9">
                  <c:v>0.15831637422173095</c:v>
                </c:pt>
                <c:pt idx="10">
                  <c:v>0.16115848461752713</c:v>
                </c:pt>
                <c:pt idx="11">
                  <c:v>0.17503918868715501</c:v>
                </c:pt>
                <c:pt idx="12">
                  <c:v>0.16109818175511104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région_métier6'!$N$3:$N$15</c15:f>
                <c15:dlblRangeCache>
                  <c:ptCount val="13"/>
                  <c:pt idx="0">
                    <c:v>10</c:v>
                  </c:pt>
                  <c:pt idx="1">
                    <c:v>8</c:v>
                  </c:pt>
                  <c:pt idx="2">
                    <c:v>9</c:v>
                  </c:pt>
                  <c:pt idx="3">
                    <c:v>12</c:v>
                  </c:pt>
                  <c:pt idx="4">
                    <c:v>16</c:v>
                  </c:pt>
                  <c:pt idx="5">
                    <c:v>71</c:v>
                  </c:pt>
                  <c:pt idx="6">
                    <c:v>3</c:v>
                  </c:pt>
                  <c:pt idx="7">
                    <c:v>4</c:v>
                  </c:pt>
                  <c:pt idx="8">
                    <c:v>4</c:v>
                  </c:pt>
                  <c:pt idx="9">
                    <c:v>2</c:v>
                  </c:pt>
                  <c:pt idx="10">
                    <c:v>1</c:v>
                  </c:pt>
                  <c:pt idx="11">
                    <c:v>1</c:v>
                  </c:pt>
                  <c:pt idx="12">
                    <c:v>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1-9CB9-4ADD-B23A-6E40D5EC5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région_métier6'!$G$2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région_métier6'!$G$3:$G$15</c:f>
              <c:numCache>
                <c:formatCode>0%</c:formatCode>
                <c:ptCount val="13"/>
                <c:pt idx="0">
                  <c:v>0.21670012803673439</c:v>
                </c:pt>
                <c:pt idx="1">
                  <c:v>0.21432032887129432</c:v>
                </c:pt>
                <c:pt idx="2">
                  <c:v>0.17455420306049282</c:v>
                </c:pt>
                <c:pt idx="3">
                  <c:v>0.17272166723827551</c:v>
                </c:pt>
                <c:pt idx="4">
                  <c:v>0.16695348948323871</c:v>
                </c:pt>
                <c:pt idx="5">
                  <c:v>0.13966724939996805</c:v>
                </c:pt>
                <c:pt idx="6">
                  <c:v>0.10944652941927849</c:v>
                </c:pt>
                <c:pt idx="7">
                  <c:v>0.10603443112562808</c:v>
                </c:pt>
                <c:pt idx="8">
                  <c:v>8.0701346466425961E-2</c:v>
                </c:pt>
                <c:pt idx="9">
                  <c:v>6.2608674621739413E-2</c:v>
                </c:pt>
                <c:pt idx="10">
                  <c:v>5.8351177369680769E-2</c:v>
                </c:pt>
                <c:pt idx="11">
                  <c:v>3.8031490999744968E-2</c:v>
                </c:pt>
                <c:pt idx="12">
                  <c:v>1.4794092829320978E-2</c:v>
                </c:pt>
              </c:numCache>
            </c:numRef>
          </c:xVal>
          <c:yVal>
            <c:numRef>
              <c:f>'Dés par région_métier6'!$M$3:$M$15</c:f>
              <c:numCache>
                <c:formatCode>0.00</c:formatCode>
                <c:ptCount val="13"/>
                <c:pt idx="0">
                  <c:v>0.6</c:v>
                </c:pt>
                <c:pt idx="1">
                  <c:v>1.75</c:v>
                </c:pt>
                <c:pt idx="2">
                  <c:v>2.9</c:v>
                </c:pt>
                <c:pt idx="3">
                  <c:v>4.05</c:v>
                </c:pt>
                <c:pt idx="4">
                  <c:v>5.1999999999999993</c:v>
                </c:pt>
                <c:pt idx="5">
                  <c:v>6.35</c:v>
                </c:pt>
                <c:pt idx="6">
                  <c:v>7.5</c:v>
                </c:pt>
                <c:pt idx="7">
                  <c:v>8.65</c:v>
                </c:pt>
                <c:pt idx="8">
                  <c:v>9.8000000000000007</c:v>
                </c:pt>
                <c:pt idx="9">
                  <c:v>10.950000000000001</c:v>
                </c:pt>
                <c:pt idx="10">
                  <c:v>12.100000000000001</c:v>
                </c:pt>
                <c:pt idx="11">
                  <c:v>13.250000000000002</c:v>
                </c:pt>
                <c:pt idx="12">
                  <c:v>14.400000000000002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2-9CB9-4ADD-B23A-6E40D5EC5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55000000000000004"/>
          <c:min val="-0.35000000000000003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  <c:majorUnit val="0.1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région_métier7'!$B$2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29-45A1-8808-9210EB1BFAA0}"/>
              </c:ext>
            </c:extLst>
          </c:dPt>
          <c:dPt>
            <c:idx val="6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4429-45A1-8808-9210EB1BFAA0}"/>
              </c:ext>
            </c:extLst>
          </c:dPt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29-45A1-8808-9210EB1BFAA0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429-45A1-8808-9210EB1BFAA0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29-45A1-8808-9210EB1BFAA0}"/>
              </c:ext>
            </c:extLst>
          </c:dPt>
          <c:dLbls>
            <c:dLbl>
              <c:idx val="2"/>
              <c:layout>
                <c:manualLayout>
                  <c:x val="1.4585127763422204E-2"/>
                  <c:y val="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429-45A1-8808-9210EB1BFAA0}"/>
                </c:ext>
              </c:extLst>
            </c:dLbl>
            <c:dLbl>
              <c:idx val="4"/>
              <c:layout>
                <c:manualLayout>
                  <c:x val="1.0027275337352856E-2"/>
                  <c:y val="7.197410251833533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29-45A1-8808-9210EB1BFAA0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D-4429-45A1-8808-9210EB1BFAA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429-45A1-8808-9210EB1BF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région_métier7'!$A$3:$A$15</c:f>
              <c:strCache>
                <c:ptCount val="13"/>
                <c:pt idx="0">
                  <c:v>Pays de la Loire</c:v>
                </c:pt>
                <c:pt idx="1">
                  <c:v>Île-de-France</c:v>
                </c:pt>
                <c:pt idx="2">
                  <c:v>Bretagne</c:v>
                </c:pt>
                <c:pt idx="3">
                  <c:v>Auvergne-Rhône-Alpes</c:v>
                </c:pt>
                <c:pt idx="4">
                  <c:v>Provence-Alpes-Côte d'Azur</c:v>
                </c:pt>
                <c:pt idx="5">
                  <c:v>Nouvelle-Aquitaine</c:v>
                </c:pt>
                <c:pt idx="6">
                  <c:v>France métropolitaine</c:v>
                </c:pt>
                <c:pt idx="7">
                  <c:v>Occitanie</c:v>
                </c:pt>
                <c:pt idx="8">
                  <c:v>Hauts-de-France</c:v>
                </c:pt>
                <c:pt idx="9">
                  <c:v>Grand Est</c:v>
                </c:pt>
                <c:pt idx="10">
                  <c:v>Centre-Val de Loire</c:v>
                </c:pt>
                <c:pt idx="11">
                  <c:v>Bourgogne-Franche-Comté</c:v>
                </c:pt>
                <c:pt idx="12">
                  <c:v>Normandie</c:v>
                </c:pt>
              </c:strCache>
            </c:strRef>
          </c:cat>
          <c:val>
            <c:numRef>
              <c:f>'Dés par région_métier7'!$B$3:$B$15</c:f>
              <c:numCache>
                <c:formatCode>0%</c:formatCode>
                <c:ptCount val="13"/>
                <c:pt idx="0">
                  <c:v>0.41048216436100127</c:v>
                </c:pt>
                <c:pt idx="1">
                  <c:v>0.34439772472897884</c:v>
                </c:pt>
                <c:pt idx="2">
                  <c:v>0.27808902319968704</c:v>
                </c:pt>
                <c:pt idx="3">
                  <c:v>0.31106475288019836</c:v>
                </c:pt>
                <c:pt idx="4">
                  <c:v>0.23555844151921243</c:v>
                </c:pt>
                <c:pt idx="5">
                  <c:v>0.28803927865422208</c:v>
                </c:pt>
                <c:pt idx="6">
                  <c:v>0.27581196124975349</c:v>
                </c:pt>
                <c:pt idx="7">
                  <c:v>0.2576785133245601</c:v>
                </c:pt>
                <c:pt idx="8">
                  <c:v>0.21614456429075338</c:v>
                </c:pt>
                <c:pt idx="9">
                  <c:v>9.5886947284121518E-2</c:v>
                </c:pt>
                <c:pt idx="10">
                  <c:v>4.6584466485554719E-2</c:v>
                </c:pt>
                <c:pt idx="11">
                  <c:v>-2.7586864308336539E-4</c:v>
                </c:pt>
                <c:pt idx="12">
                  <c:v>-9.6049474271291208E-2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29-45A1-8808-9210EB1BFAA0}"/>
            </c:ext>
          </c:extLst>
        </c:ser>
        <c:ser>
          <c:idx val="3"/>
          <c:order val="1"/>
          <c:tx>
            <c:strRef>
              <c:f>'Dés par région_métier7'!$C$2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29-45A1-8808-9210EB1BFAA0}"/>
              </c:ext>
            </c:extLst>
          </c:dPt>
          <c:dPt>
            <c:idx val="6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429-45A1-8808-9210EB1BFAA0}"/>
              </c:ext>
            </c:extLst>
          </c:dPt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29-45A1-8808-9210EB1BFAA0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4429-45A1-8808-9210EB1BFAA0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4429-45A1-8808-9210EB1BFAA0}"/>
              </c:ext>
            </c:extLst>
          </c:dPt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42-4429-45A1-8808-9210EB1BF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région_métier7'!$A$3:$A$15</c:f>
              <c:strCache>
                <c:ptCount val="13"/>
                <c:pt idx="0">
                  <c:v>Pays de la Loire</c:v>
                </c:pt>
                <c:pt idx="1">
                  <c:v>Île-de-France</c:v>
                </c:pt>
                <c:pt idx="2">
                  <c:v>Bretagne</c:v>
                </c:pt>
                <c:pt idx="3">
                  <c:v>Auvergne-Rhône-Alpes</c:v>
                </c:pt>
                <c:pt idx="4">
                  <c:v>Provence-Alpes-Côte d'Azur</c:v>
                </c:pt>
                <c:pt idx="5">
                  <c:v>Nouvelle-Aquitaine</c:v>
                </c:pt>
                <c:pt idx="6">
                  <c:v>France métropolitaine</c:v>
                </c:pt>
                <c:pt idx="7">
                  <c:v>Occitanie</c:v>
                </c:pt>
                <c:pt idx="8">
                  <c:v>Hauts-de-France</c:v>
                </c:pt>
                <c:pt idx="9">
                  <c:v>Grand Est</c:v>
                </c:pt>
                <c:pt idx="10">
                  <c:v>Centre-Val de Loire</c:v>
                </c:pt>
                <c:pt idx="11">
                  <c:v>Bourgogne-Franche-Comté</c:v>
                </c:pt>
                <c:pt idx="12">
                  <c:v>Normandie</c:v>
                </c:pt>
              </c:strCache>
            </c:strRef>
          </c:cat>
          <c:val>
            <c:numRef>
              <c:f>'Dés par région_métier7'!$C$3:$C$15</c:f>
              <c:numCache>
                <c:formatCode>0%</c:formatCode>
                <c:ptCount val="13"/>
                <c:pt idx="0">
                  <c:v>0.13538800054149761</c:v>
                </c:pt>
                <c:pt idx="1">
                  <c:v>0.13866069010099558</c:v>
                </c:pt>
                <c:pt idx="2">
                  <c:v>0.16444531893987005</c:v>
                </c:pt>
                <c:pt idx="3">
                  <c:v>0.14753057789784516</c:v>
                </c:pt>
                <c:pt idx="4">
                  <c:v>0.17029152817837956</c:v>
                </c:pt>
                <c:pt idx="5">
                  <c:v>0.16190792684180952</c:v>
                </c:pt>
                <c:pt idx="6">
                  <c:v>0.15271330771216596</c:v>
                </c:pt>
                <c:pt idx="7">
                  <c:v>0.16068672402935802</c:v>
                </c:pt>
                <c:pt idx="8">
                  <c:v>0.14956601833555158</c:v>
                </c:pt>
                <c:pt idx="9">
                  <c:v>0.1733490934122241</c:v>
                </c:pt>
                <c:pt idx="10">
                  <c:v>0.19463914756519898</c:v>
                </c:pt>
                <c:pt idx="11">
                  <c:v>0.20005684564980067</c:v>
                </c:pt>
                <c:pt idx="12">
                  <c:v>0.18289312545622111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429-45A1-8808-9210EB1BFAA0}"/>
            </c:ext>
          </c:extLst>
        </c:ser>
        <c:ser>
          <c:idx val="5"/>
          <c:order val="2"/>
          <c:tx>
            <c:strRef>
              <c:f>'Dés par région_métier7'!$E$2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429-45A1-8808-9210EB1BFAA0}"/>
              </c:ext>
            </c:extLst>
          </c:dPt>
          <c:dPt>
            <c:idx val="6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429-45A1-8808-9210EB1BFAA0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429-45A1-8808-9210EB1BFAA0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429-45A1-8808-9210EB1BFAA0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429-45A1-8808-9210EB1BFAA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7077F834-473C-4C7E-8335-AAB8C751D5D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4429-45A1-8808-9210EB1BFAA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FDC1615-C287-4C74-958C-23AC3AEF66A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4429-45A1-8808-9210EB1BFAA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9250E1D-ADD7-4136-97A0-CC92EB236FB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4429-45A1-8808-9210EB1BFAA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CAA841A-FEC7-43F8-9FCC-00326312501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4429-45A1-8808-9210EB1BFAA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0B843F9-0EBD-43F9-B14E-F7A3DC445D7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4429-45A1-8808-9210EB1BFAA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4A3F67A-D857-46CC-AB21-C4D01907AA8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4429-45A1-8808-9210EB1BFAA0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BAFAAEE5-D0A8-4A9F-A0B5-AE3B237C5C8B}" type="CELLRANGE">
                      <a:rPr lang="fr-FR"/>
                      <a:pPr>
                        <a:defRPr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4429-45A1-8808-9210EB1BFAA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5749B26-06DC-4246-B874-15CA3B16DC7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4429-45A1-8808-9210EB1BFAA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95DA99D-23E7-484B-AC11-33593033E2E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4429-45A1-8808-9210EB1BFAA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8947BC2-7744-4738-8AE6-886E87145ED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4429-45A1-8808-9210EB1BFAA0}"/>
                </c:ext>
              </c:extLst>
            </c:dLbl>
            <c:dLbl>
              <c:idx val="10"/>
              <c:layout>
                <c:manualLayout>
                  <c:x val="2.1877691645133437E-2"/>
                  <c:y val="-1.9629527446175295E-3"/>
                </c:manualLayout>
              </c:layout>
              <c:tx>
                <c:rich>
                  <a:bodyPr/>
                  <a:lstStyle/>
                  <a:p>
                    <a:fld id="{DEE894C8-8132-49F2-93B0-103E154A0F8C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4429-45A1-8808-9210EB1BFAA0}"/>
                </c:ext>
              </c:extLst>
            </c:dLbl>
            <c:dLbl>
              <c:idx val="11"/>
              <c:layout>
                <c:manualLayout>
                  <c:x val="1.3673557278208442E-2"/>
                  <c:y val="1.9629527446173856E-3"/>
                </c:manualLayout>
              </c:layout>
              <c:tx>
                <c:rich>
                  <a:bodyPr/>
                  <a:lstStyle/>
                  <a:p>
                    <a:fld id="{23FBB893-5B8B-4ABD-90B1-258DD36E80B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4429-45A1-8808-9210EB1BFAA0}"/>
                </c:ext>
              </c:extLst>
            </c:dLbl>
            <c:dLbl>
              <c:idx val="12"/>
              <c:layout>
                <c:manualLayout>
                  <c:x val="2.7347114556416814E-2"/>
                  <c:y val="1.9629527446175295E-3"/>
                </c:manualLayout>
              </c:layout>
              <c:tx>
                <c:rich>
                  <a:bodyPr/>
                  <a:lstStyle/>
                  <a:p>
                    <a:fld id="{E208E821-5B48-4BB9-AC49-FE7D9638E5C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4429-45A1-8808-9210EB1BF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région_métier7'!$A$3:$A$15</c:f>
              <c:strCache>
                <c:ptCount val="13"/>
                <c:pt idx="0">
                  <c:v>Pays de la Loire</c:v>
                </c:pt>
                <c:pt idx="1">
                  <c:v>Île-de-France</c:v>
                </c:pt>
                <c:pt idx="2">
                  <c:v>Bretagne</c:v>
                </c:pt>
                <c:pt idx="3">
                  <c:v>Auvergne-Rhône-Alpes</c:v>
                </c:pt>
                <c:pt idx="4">
                  <c:v>Provence-Alpes-Côte d'Azur</c:v>
                </c:pt>
                <c:pt idx="5">
                  <c:v>Nouvelle-Aquitaine</c:v>
                </c:pt>
                <c:pt idx="6">
                  <c:v>France métropolitaine</c:v>
                </c:pt>
                <c:pt idx="7">
                  <c:v>Occitanie</c:v>
                </c:pt>
                <c:pt idx="8">
                  <c:v>Hauts-de-France</c:v>
                </c:pt>
                <c:pt idx="9">
                  <c:v>Grand Est</c:v>
                </c:pt>
                <c:pt idx="10">
                  <c:v>Centre-Val de Loire</c:v>
                </c:pt>
                <c:pt idx="11">
                  <c:v>Bourgogne-Franche-Comté</c:v>
                </c:pt>
                <c:pt idx="12">
                  <c:v>Normandie</c:v>
                </c:pt>
              </c:strCache>
            </c:strRef>
          </c:cat>
          <c:val>
            <c:numRef>
              <c:f>'Dés par région_métier7'!$E$3:$E$15</c:f>
              <c:numCache>
                <c:formatCode>0%</c:formatCode>
                <c:ptCount val="13"/>
                <c:pt idx="0">
                  <c:v>-0.29956238591966394</c:v>
                </c:pt>
                <c:pt idx="1">
                  <c:v>-0.38107746157984423</c:v>
                </c:pt>
                <c:pt idx="2">
                  <c:v>-0.26313268258552713</c:v>
                </c:pt>
                <c:pt idx="3">
                  <c:v>-0.31294981933965266</c:v>
                </c:pt>
                <c:pt idx="4">
                  <c:v>-0.29193484873513809</c:v>
                </c:pt>
                <c:pt idx="5">
                  <c:v>-0.28828980136274857</c:v>
                </c:pt>
                <c:pt idx="6">
                  <c:v>-0.34053454046461845</c:v>
                </c:pt>
                <c:pt idx="7">
                  <c:v>-0.34392825403913674</c:v>
                </c:pt>
                <c:pt idx="8">
                  <c:v>-0.36966751047234292</c:v>
                </c:pt>
                <c:pt idx="9">
                  <c:v>-0.32938890634412893</c:v>
                </c:pt>
                <c:pt idx="10">
                  <c:v>-0.30220497206261387</c:v>
                </c:pt>
                <c:pt idx="11">
                  <c:v>-0.32694315681898645</c:v>
                </c:pt>
                <c:pt idx="12">
                  <c:v>-0.35853846128732852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région_métier7'!$K$3:$K$15</c15:f>
                <c15:dlblRangeCache>
                  <c:ptCount val="13"/>
                  <c:pt idx="0">
                    <c:v>30%</c:v>
                  </c:pt>
                  <c:pt idx="1">
                    <c:v>38%</c:v>
                  </c:pt>
                  <c:pt idx="2">
                    <c:v>26%</c:v>
                  </c:pt>
                  <c:pt idx="3">
                    <c:v>31%</c:v>
                  </c:pt>
                  <c:pt idx="4">
                    <c:v>29%</c:v>
                  </c:pt>
                  <c:pt idx="5">
                    <c:v>29%</c:v>
                  </c:pt>
                  <c:pt idx="6">
                    <c:v>34%</c:v>
                  </c:pt>
                  <c:pt idx="7">
                    <c:v>34%</c:v>
                  </c:pt>
                  <c:pt idx="8">
                    <c:v>37%</c:v>
                  </c:pt>
                  <c:pt idx="9">
                    <c:v>33%</c:v>
                  </c:pt>
                  <c:pt idx="10">
                    <c:v>30%</c:v>
                  </c:pt>
                  <c:pt idx="11">
                    <c:v>33%</c:v>
                  </c:pt>
                  <c:pt idx="12">
                    <c:v>36%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5-4429-45A1-8808-9210EB1BFAA0}"/>
            </c:ext>
          </c:extLst>
        </c:ser>
        <c:ser>
          <c:idx val="1"/>
          <c:order val="3"/>
          <c:tx>
            <c:strRef>
              <c:f>'Dés par région_métier7'!$F$2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429-45A1-8808-9210EB1BFAA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29-45A1-8808-9210EB1BFAA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429-45A1-8808-9210EB1BF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région_métier7'!$A$3:$A$15</c:f>
              <c:strCache>
                <c:ptCount val="13"/>
                <c:pt idx="0">
                  <c:v>Pays de la Loire</c:v>
                </c:pt>
                <c:pt idx="1">
                  <c:v>Île-de-France</c:v>
                </c:pt>
                <c:pt idx="2">
                  <c:v>Bretagne</c:v>
                </c:pt>
                <c:pt idx="3">
                  <c:v>Auvergne-Rhône-Alpes</c:v>
                </c:pt>
                <c:pt idx="4">
                  <c:v>Provence-Alpes-Côte d'Azur</c:v>
                </c:pt>
                <c:pt idx="5">
                  <c:v>Nouvelle-Aquitaine</c:v>
                </c:pt>
                <c:pt idx="6">
                  <c:v>France métropolitaine</c:v>
                </c:pt>
                <c:pt idx="7">
                  <c:v>Occitanie</c:v>
                </c:pt>
                <c:pt idx="8">
                  <c:v>Hauts-de-France</c:v>
                </c:pt>
                <c:pt idx="9">
                  <c:v>Grand Est</c:v>
                </c:pt>
                <c:pt idx="10">
                  <c:v>Centre-Val de Loire</c:v>
                </c:pt>
                <c:pt idx="11">
                  <c:v>Bourgogne-Franche-Comté</c:v>
                </c:pt>
                <c:pt idx="12">
                  <c:v>Normandie</c:v>
                </c:pt>
              </c:strCache>
            </c:strRef>
          </c:cat>
          <c:val>
            <c:numRef>
              <c:f>'Dés par région_métier7'!$F$3:$F$15</c:f>
              <c:numCache>
                <c:formatCode>0%</c:formatCode>
                <c:ptCount val="13"/>
                <c:pt idx="0">
                  <c:v>-6.7688064475935047E-2</c:v>
                </c:pt>
                <c:pt idx="1">
                  <c:v>4.3452735516244852E-2</c:v>
                </c:pt>
                <c:pt idx="2">
                  <c:v>-4.6632829751172063E-2</c:v>
                </c:pt>
                <c:pt idx="3">
                  <c:v>-3.3049587731886723E-2</c:v>
                </c:pt>
                <c:pt idx="4">
                  <c:v>-9.6868224528543975E-3</c:v>
                </c:pt>
                <c:pt idx="5">
                  <c:v>-6.7485748735473833E-2</c:v>
                </c:pt>
                <c:pt idx="6">
                  <c:v>-2.1105870223897102E-18</c:v>
                </c:pt>
                <c:pt idx="7">
                  <c:v>-4.7914415984463582E-4</c:v>
                </c:pt>
                <c:pt idx="8">
                  <c:v>6.9612358767502215E-3</c:v>
                </c:pt>
                <c:pt idx="9">
                  <c:v>1.3176012609098099E-2</c:v>
                </c:pt>
                <c:pt idx="10">
                  <c:v>-8.7137447496865042E-2</c:v>
                </c:pt>
                <c:pt idx="11">
                  <c:v>-5.1418083283710628E-2</c:v>
                </c:pt>
                <c:pt idx="12">
                  <c:v>-2.8934829566184942E-3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4429-45A1-8808-9210EB1BFAA0}"/>
            </c:ext>
          </c:extLst>
        </c:ser>
        <c:ser>
          <c:idx val="4"/>
          <c:order val="5"/>
          <c:tx>
            <c:strRef>
              <c:f>'Dés par région_métier7'!$I$2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86378AA-E4E4-45B2-A8A4-06A8ABE108D0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4429-45A1-8808-9210EB1BFAA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F1DD3C3-98E2-4387-B313-285CFECDC38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4429-45A1-8808-9210EB1BFAA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B0DAAE3-7E40-4426-A4F6-975C930AD13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4429-45A1-8808-9210EB1BFAA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5E123F7-765E-48E3-AD4F-12C7AB5D115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4429-45A1-8808-9210EB1BFAA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7DD760F-449B-498E-A06B-C8A7DD983F6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4429-45A1-8808-9210EB1BFAA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A4B6EA2-F997-4057-B815-2F0ED797D67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4429-45A1-8808-9210EB1BFAA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C3AD4CE-FC60-44D4-8719-E436F5356F9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4429-45A1-8808-9210EB1BFAA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0CBB2D3-7ADF-4DFB-9FC6-165F673B82C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4429-45A1-8808-9210EB1BFAA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2CFA5CA-F9F0-423A-91B9-F2DA9455E95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4429-45A1-8808-9210EB1BFAA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E080180-BFC9-4799-999A-87CFCF274B3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4429-45A1-8808-9210EB1BFAA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7FF3A16-C200-405A-A391-DA72038529E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4429-45A1-8808-9210EB1BFAA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650AAFA-4435-4CE5-81FF-9E3A447AC8C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4429-45A1-8808-9210EB1BFAA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EE1EF5F-4D19-48BB-8B8D-7732352B5EE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4429-45A1-8808-9210EB1BF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région_métier7'!$A$3:$A$15</c:f>
              <c:strCache>
                <c:ptCount val="13"/>
                <c:pt idx="0">
                  <c:v>Pays de la Loire</c:v>
                </c:pt>
                <c:pt idx="1">
                  <c:v>Île-de-France</c:v>
                </c:pt>
                <c:pt idx="2">
                  <c:v>Bretagne</c:v>
                </c:pt>
                <c:pt idx="3">
                  <c:v>Auvergne-Rhône-Alpes</c:v>
                </c:pt>
                <c:pt idx="4">
                  <c:v>Provence-Alpes-Côte d'Azur</c:v>
                </c:pt>
                <c:pt idx="5">
                  <c:v>Nouvelle-Aquitaine</c:v>
                </c:pt>
                <c:pt idx="6">
                  <c:v>France métropolitaine</c:v>
                </c:pt>
                <c:pt idx="7">
                  <c:v>Occitanie</c:v>
                </c:pt>
                <c:pt idx="8">
                  <c:v>Hauts-de-France</c:v>
                </c:pt>
                <c:pt idx="9">
                  <c:v>Grand Est</c:v>
                </c:pt>
                <c:pt idx="10">
                  <c:v>Centre-Val de Loire</c:v>
                </c:pt>
                <c:pt idx="11">
                  <c:v>Bourgogne-Franche-Comté</c:v>
                </c:pt>
                <c:pt idx="12">
                  <c:v>Normandie</c:v>
                </c:pt>
              </c:strCache>
            </c:strRef>
          </c:cat>
          <c:val>
            <c:numRef>
              <c:f>'Dés par région_métier7'!$I$3:$I$15</c:f>
              <c:numCache>
                <c:formatCode>0.0%</c:formatCode>
                <c:ptCount val="13"/>
                <c:pt idx="0">
                  <c:v>7.0000000000000007E-2</c:v>
                </c:pt>
                <c:pt idx="1">
                  <c:v>8.9359014556279648E-2</c:v>
                </c:pt>
                <c:pt idx="2">
                  <c:v>0.17333582276294182</c:v>
                </c:pt>
                <c:pt idx="3">
                  <c:v>0.15727483412445539</c:v>
                </c:pt>
                <c:pt idx="4">
                  <c:v>0.21002019520490689</c:v>
                </c:pt>
                <c:pt idx="5">
                  <c:v>0.16592295940646731</c:v>
                </c:pt>
                <c:pt idx="6">
                  <c:v>0.18734489594057946</c:v>
                </c:pt>
                <c:pt idx="7">
                  <c:v>0.19750492754858079</c:v>
                </c:pt>
                <c:pt idx="8">
                  <c:v>0.24319834639944374</c:v>
                </c:pt>
                <c:pt idx="9">
                  <c:v>0.33345811159705524</c:v>
                </c:pt>
                <c:pt idx="10">
                  <c:v>0.37464655085174525</c:v>
                </c:pt>
                <c:pt idx="11">
                  <c:v>0.41581331925269827</c:v>
                </c:pt>
                <c:pt idx="12">
                  <c:v>0.4329770394462778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région_métier7'!$N$3:$N$15</c15:f>
                <c15:dlblRangeCache>
                  <c:ptCount val="13"/>
                  <c:pt idx="0">
                    <c:v>2</c:v>
                  </c:pt>
                  <c:pt idx="1">
                    <c:v>12</c:v>
                  </c:pt>
                  <c:pt idx="2">
                    <c:v>1</c:v>
                  </c:pt>
                  <c:pt idx="3">
                    <c:v>3</c:v>
                  </c:pt>
                  <c:pt idx="4">
                    <c:v>2</c:v>
                  </c:pt>
                  <c:pt idx="5">
                    <c:v>1</c:v>
                  </c:pt>
                  <c:pt idx="6">
                    <c:v>19</c:v>
                  </c:pt>
                  <c:pt idx="7">
                    <c:v>1</c:v>
                  </c:pt>
                  <c:pt idx="8">
                    <c:v>0</c:v>
                  </c:pt>
                  <c:pt idx="9">
                    <c:v>-1</c:v>
                  </c:pt>
                  <c:pt idx="10">
                    <c:v>-1</c:v>
                  </c:pt>
                  <c:pt idx="11">
                    <c:v>-1</c:v>
                  </c:pt>
                  <c:pt idx="12">
                    <c:v>-2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6-4429-45A1-8808-9210EB1BF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région_métier7'!$G$2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région_métier7'!$G$3:$G$15</c:f>
              <c:numCache>
                <c:formatCode>0%</c:formatCode>
                <c:ptCount val="13"/>
                <c:pt idx="0">
                  <c:v>0.17861971450689984</c:v>
                </c:pt>
                <c:pt idx="1">
                  <c:v>0.14543368876637502</c:v>
                </c:pt>
                <c:pt idx="2">
                  <c:v>0.13276882980285792</c:v>
                </c:pt>
                <c:pt idx="3">
                  <c:v>0.11259592370650411</c:v>
                </c:pt>
                <c:pt idx="4">
                  <c:v>0.10422829850959953</c:v>
                </c:pt>
                <c:pt idx="5">
                  <c:v>9.4171655397809223E-2</c:v>
                </c:pt>
                <c:pt idx="6">
                  <c:v>8.7990728497300996E-2</c:v>
                </c:pt>
                <c:pt idx="7">
                  <c:v>7.3957839154936741E-2</c:v>
                </c:pt>
                <c:pt idx="8">
                  <c:v>3.0043080307122607E-3</c:v>
                </c:pt>
                <c:pt idx="9">
                  <c:v>-4.6976853038685228E-2</c:v>
                </c:pt>
                <c:pt idx="10">
                  <c:v>-0.14811880550872519</c:v>
                </c:pt>
                <c:pt idx="11">
                  <c:v>-0.1785802630959798</c:v>
                </c:pt>
                <c:pt idx="12">
                  <c:v>-0.27458829305901711</c:v>
                </c:pt>
              </c:numCache>
            </c:numRef>
          </c:xVal>
          <c:yVal>
            <c:numRef>
              <c:f>'Dés par région_métier7'!$M$3:$M$15</c:f>
              <c:numCache>
                <c:formatCode>0.00</c:formatCode>
                <c:ptCount val="13"/>
                <c:pt idx="0">
                  <c:v>0.6</c:v>
                </c:pt>
                <c:pt idx="1">
                  <c:v>1.75</c:v>
                </c:pt>
                <c:pt idx="2">
                  <c:v>2.9</c:v>
                </c:pt>
                <c:pt idx="3">
                  <c:v>4.05</c:v>
                </c:pt>
                <c:pt idx="4">
                  <c:v>5.1999999999999993</c:v>
                </c:pt>
                <c:pt idx="5">
                  <c:v>6.35</c:v>
                </c:pt>
                <c:pt idx="6">
                  <c:v>7.5</c:v>
                </c:pt>
                <c:pt idx="7">
                  <c:v>8.65</c:v>
                </c:pt>
                <c:pt idx="8">
                  <c:v>9.8000000000000007</c:v>
                </c:pt>
                <c:pt idx="9">
                  <c:v>10.950000000000001</c:v>
                </c:pt>
                <c:pt idx="10">
                  <c:v>12.100000000000001</c:v>
                </c:pt>
                <c:pt idx="11">
                  <c:v>13.250000000000002</c:v>
                </c:pt>
                <c:pt idx="12">
                  <c:v>14.400000000000002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7-4429-45A1-8808-9210EB1BF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65000000000000013"/>
          <c:min val="-0.5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région_métier9'!$B$2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3B-4961-8F75-7BCF52579D04}"/>
              </c:ext>
            </c:extLst>
          </c:dPt>
          <c:dPt>
            <c:idx val="5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3B-4961-8F75-7BCF52579D04}"/>
              </c:ext>
            </c:extLst>
          </c:dPt>
          <c:dPt>
            <c:idx val="6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3B-4961-8F75-7BCF52579D04}"/>
              </c:ext>
            </c:extLst>
          </c:dPt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3B-4961-8F75-7BCF52579D04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3B-4961-8F75-7BCF52579D04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13B-4961-8F75-7BCF52579D04}"/>
              </c:ext>
            </c:extLst>
          </c:dPt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13B-4961-8F75-7BCF52579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région_métier9'!$A$3:$A$16</c:f>
              <c:strCache>
                <c:ptCount val="14"/>
                <c:pt idx="0">
                  <c:v>Bretagne</c:v>
                </c:pt>
                <c:pt idx="1">
                  <c:v>Occitanie</c:v>
                </c:pt>
                <c:pt idx="2">
                  <c:v>Auvergne-Rhône-Alpes</c:v>
                </c:pt>
                <c:pt idx="3">
                  <c:v>Provence-Alpes-Côte d'Azur</c:v>
                </c:pt>
                <c:pt idx="4">
                  <c:v>Centre-Val de Loire</c:v>
                </c:pt>
                <c:pt idx="5">
                  <c:v>Nouvelle-Aquitaine</c:v>
                </c:pt>
                <c:pt idx="6">
                  <c:v>France métropolitaine</c:v>
                </c:pt>
                <c:pt idx="7">
                  <c:v>Normandie</c:v>
                </c:pt>
                <c:pt idx="8">
                  <c:v>Grand Est</c:v>
                </c:pt>
                <c:pt idx="9">
                  <c:v>Hauts-de-France</c:v>
                </c:pt>
                <c:pt idx="10">
                  <c:v>Pays de la Loire</c:v>
                </c:pt>
                <c:pt idx="11">
                  <c:v>Île-de-France</c:v>
                </c:pt>
                <c:pt idx="12">
                  <c:v>Bourgogne-Franche-Comté</c:v>
                </c:pt>
                <c:pt idx="13">
                  <c:v>Corse</c:v>
                </c:pt>
              </c:strCache>
            </c:strRef>
          </c:cat>
          <c:val>
            <c:numRef>
              <c:f>'Dés par région_métier9'!$B$3:$B$16</c:f>
              <c:numCache>
                <c:formatCode>0%</c:formatCode>
                <c:ptCount val="14"/>
                <c:pt idx="0">
                  <c:v>0.20421406652917246</c:v>
                </c:pt>
                <c:pt idx="1">
                  <c:v>0.18378337763276353</c:v>
                </c:pt>
                <c:pt idx="2">
                  <c:v>0.19973204749535819</c:v>
                </c:pt>
                <c:pt idx="3">
                  <c:v>0.16061747793277736</c:v>
                </c:pt>
                <c:pt idx="4">
                  <c:v>0.13223945801223433</c:v>
                </c:pt>
                <c:pt idx="5">
                  <c:v>0.13771774182592234</c:v>
                </c:pt>
                <c:pt idx="6">
                  <c:v>0.14373790630016597</c:v>
                </c:pt>
                <c:pt idx="7">
                  <c:v>0.12147519082404185</c:v>
                </c:pt>
                <c:pt idx="8">
                  <c:v>0.12716059775008209</c:v>
                </c:pt>
                <c:pt idx="9">
                  <c:v>0.14185431332606269</c:v>
                </c:pt>
                <c:pt idx="10">
                  <c:v>0.11443611827029573</c:v>
                </c:pt>
                <c:pt idx="11">
                  <c:v>9.4779949074326603E-2</c:v>
                </c:pt>
                <c:pt idx="12">
                  <c:v>9.0694102960432427E-2</c:v>
                </c:pt>
                <c:pt idx="13">
                  <c:v>0.16447899495658486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13B-4961-8F75-7BCF52579D04}"/>
            </c:ext>
          </c:extLst>
        </c:ser>
        <c:ser>
          <c:idx val="3"/>
          <c:order val="1"/>
          <c:tx>
            <c:strRef>
              <c:f>'Dés par région_métier9'!$C$2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F13B-4961-8F75-7BCF52579D04}"/>
              </c:ext>
            </c:extLst>
          </c:dPt>
          <c:dPt>
            <c:idx val="5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F13B-4961-8F75-7BCF52579D04}"/>
              </c:ext>
            </c:extLst>
          </c:dPt>
          <c:dPt>
            <c:idx val="6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F13B-4961-8F75-7BCF52579D04}"/>
              </c:ext>
            </c:extLst>
          </c:dPt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F13B-4961-8F75-7BCF52579D04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F13B-4961-8F75-7BCF52579D04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13B-4961-8F75-7BCF52579D04}"/>
              </c:ext>
            </c:extLst>
          </c:dPt>
          <c:dLbls>
            <c:dLbl>
              <c:idx val="5"/>
              <c:layout>
                <c:manualLayout>
                  <c:x val="2.461240310077519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3B-4961-8F75-7BCF52579D04}"/>
                </c:ext>
              </c:extLst>
            </c:dLbl>
            <c:dLbl>
              <c:idx val="6"/>
              <c:layout>
                <c:manualLayout>
                  <c:x val="2.096612115991961E-2"/>
                  <c:y val="1.96295274461760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3B-4961-8F75-7BCF52579D04}"/>
                </c:ext>
              </c:extLst>
            </c:dLbl>
            <c:dLbl>
              <c:idx val="7"/>
              <c:layout>
                <c:manualLayout>
                  <c:x val="2.1877691645133507E-2"/>
                  <c:y val="1.962952744617529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3B-4961-8F75-7BCF52579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région_métier9'!$A$3:$A$16</c:f>
              <c:strCache>
                <c:ptCount val="14"/>
                <c:pt idx="0">
                  <c:v>Bretagne</c:v>
                </c:pt>
                <c:pt idx="1">
                  <c:v>Occitanie</c:v>
                </c:pt>
                <c:pt idx="2">
                  <c:v>Auvergne-Rhône-Alpes</c:v>
                </c:pt>
                <c:pt idx="3">
                  <c:v>Provence-Alpes-Côte d'Azur</c:v>
                </c:pt>
                <c:pt idx="4">
                  <c:v>Centre-Val de Loire</c:v>
                </c:pt>
                <c:pt idx="5">
                  <c:v>Nouvelle-Aquitaine</c:v>
                </c:pt>
                <c:pt idx="6">
                  <c:v>France métropolitaine</c:v>
                </c:pt>
                <c:pt idx="7">
                  <c:v>Normandie</c:v>
                </c:pt>
                <c:pt idx="8">
                  <c:v>Grand Est</c:v>
                </c:pt>
                <c:pt idx="9">
                  <c:v>Hauts-de-France</c:v>
                </c:pt>
                <c:pt idx="10">
                  <c:v>Pays de la Loire</c:v>
                </c:pt>
                <c:pt idx="11">
                  <c:v>Île-de-France</c:v>
                </c:pt>
                <c:pt idx="12">
                  <c:v>Bourgogne-Franche-Comté</c:v>
                </c:pt>
                <c:pt idx="13">
                  <c:v>Corse</c:v>
                </c:pt>
              </c:strCache>
            </c:strRef>
          </c:cat>
          <c:val>
            <c:numRef>
              <c:f>'Dés par région_métier9'!$C$3:$C$16</c:f>
              <c:numCache>
                <c:formatCode>0%</c:formatCode>
                <c:ptCount val="14"/>
                <c:pt idx="0">
                  <c:v>0.23351174208890257</c:v>
                </c:pt>
                <c:pt idx="1">
                  <c:v>0.24776243676735374</c:v>
                </c:pt>
                <c:pt idx="2">
                  <c:v>0.23070952369217806</c:v>
                </c:pt>
                <c:pt idx="3">
                  <c:v>0.23882920568661187</c:v>
                </c:pt>
                <c:pt idx="4">
                  <c:v>0.24962309498420057</c:v>
                </c:pt>
                <c:pt idx="5">
                  <c:v>0.24484276295517715</c:v>
                </c:pt>
                <c:pt idx="6">
                  <c:v>0.23574526646492369</c:v>
                </c:pt>
                <c:pt idx="7">
                  <c:v>0.23462729465513585</c:v>
                </c:pt>
                <c:pt idx="8">
                  <c:v>0.2385767558781991</c:v>
                </c:pt>
                <c:pt idx="9">
                  <c:v>0.2214511199776302</c:v>
                </c:pt>
                <c:pt idx="10">
                  <c:v>0.23532952046846933</c:v>
                </c:pt>
                <c:pt idx="11">
                  <c:v>0.22753557957577769</c:v>
                </c:pt>
                <c:pt idx="12">
                  <c:v>0.24409251053468548</c:v>
                </c:pt>
                <c:pt idx="13">
                  <c:v>0.22238033652583986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13B-4961-8F75-7BCF52579D04}"/>
            </c:ext>
          </c:extLst>
        </c:ser>
        <c:ser>
          <c:idx val="5"/>
          <c:order val="2"/>
          <c:tx>
            <c:strRef>
              <c:f>'Dés par région_métier9'!$E$2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13B-4961-8F75-7BCF52579D04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13B-4961-8F75-7BCF52579D04}"/>
              </c:ext>
            </c:extLst>
          </c:dPt>
          <c:dPt>
            <c:idx val="6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13B-4961-8F75-7BCF52579D04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13B-4961-8F75-7BCF52579D04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13B-4961-8F75-7BCF52579D04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F13B-4961-8F75-7BCF52579D0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3624AFEE-EE01-427D-9753-52CD07A280A2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F13B-4961-8F75-7BCF52579D0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BA33BD6-8DAD-427E-A930-F8F09C1A2D0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F13B-4961-8F75-7BCF52579D0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FFC9411-9312-4515-9E9A-4B03D8B0B71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F13B-4961-8F75-7BCF52579D0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4321522-676B-4CEF-90FA-C3AA1396E12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F13B-4961-8F75-7BCF52579D0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E47CB9F-AB08-4CD2-83CC-43B50D0B44E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F13B-4961-8F75-7BCF52579D0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7101BDE-EFAD-4643-8F4B-D6DDDB1CF98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F13B-4961-8F75-7BCF52579D0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25153547-FF72-40EC-864C-14401801BFCC}" type="CELLRANGE">
                      <a:rPr lang="fr-FR"/>
                      <a:pPr>
                        <a:defRPr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F13B-4961-8F75-7BCF52579D0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6103FCF-5151-4551-BDEA-AF8EF269126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F13B-4961-8F75-7BCF52579D0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A1B43B3-4979-408E-8A11-1094D0308F0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F13B-4961-8F75-7BCF52579D0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C33D98F-09D3-4FCF-99D3-20E4B16A2F7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F13B-4961-8F75-7BCF52579D0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8BAA992-20A5-4E3D-B04F-B0F628A9237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F13B-4961-8F75-7BCF52579D0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EF9F4E0-2A2B-46D1-B530-D8BCE48FB02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F13B-4961-8F75-7BCF52579D0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73A2289-E97B-4F48-A573-8D3978F0C10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F13B-4961-8F75-7BCF52579D0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3FFE3B66-CB68-405E-9886-95B85E20B00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F13B-4961-8F75-7BCF52579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région_métier9'!$A$3:$A$16</c:f>
              <c:strCache>
                <c:ptCount val="14"/>
                <c:pt idx="0">
                  <c:v>Bretagne</c:v>
                </c:pt>
                <c:pt idx="1">
                  <c:v>Occitanie</c:v>
                </c:pt>
                <c:pt idx="2">
                  <c:v>Auvergne-Rhône-Alpes</c:v>
                </c:pt>
                <c:pt idx="3">
                  <c:v>Provence-Alpes-Côte d'Azur</c:v>
                </c:pt>
                <c:pt idx="4">
                  <c:v>Centre-Val de Loire</c:v>
                </c:pt>
                <c:pt idx="5">
                  <c:v>Nouvelle-Aquitaine</c:v>
                </c:pt>
                <c:pt idx="6">
                  <c:v>France métropolitaine</c:v>
                </c:pt>
                <c:pt idx="7">
                  <c:v>Normandie</c:v>
                </c:pt>
                <c:pt idx="8">
                  <c:v>Grand Est</c:v>
                </c:pt>
                <c:pt idx="9">
                  <c:v>Hauts-de-France</c:v>
                </c:pt>
                <c:pt idx="10">
                  <c:v>Pays de la Loire</c:v>
                </c:pt>
                <c:pt idx="11">
                  <c:v>Île-de-France</c:v>
                </c:pt>
                <c:pt idx="12">
                  <c:v>Bourgogne-Franche-Comté</c:v>
                </c:pt>
                <c:pt idx="13">
                  <c:v>Corse</c:v>
                </c:pt>
              </c:strCache>
            </c:strRef>
          </c:cat>
          <c:val>
            <c:numRef>
              <c:f>'Dés par région_métier9'!$E$3:$E$16</c:f>
              <c:numCache>
                <c:formatCode>0%</c:formatCode>
                <c:ptCount val="14"/>
                <c:pt idx="0">
                  <c:v>-0.21270608250960166</c:v>
                </c:pt>
                <c:pt idx="1">
                  <c:v>-0.19636225278335703</c:v>
                </c:pt>
                <c:pt idx="2">
                  <c:v>-0.24802145849165372</c:v>
                </c:pt>
                <c:pt idx="3">
                  <c:v>-0.23825771931584971</c:v>
                </c:pt>
                <c:pt idx="4">
                  <c:v>-0.22679141293776392</c:v>
                </c:pt>
                <c:pt idx="5">
                  <c:v>-0.21352010084313369</c:v>
                </c:pt>
                <c:pt idx="6">
                  <c:v>-0.24362826289475176</c:v>
                </c:pt>
                <c:pt idx="7">
                  <c:v>-0.24905584647434137</c:v>
                </c:pt>
                <c:pt idx="8">
                  <c:v>-0.25769601603651798</c:v>
                </c:pt>
                <c:pt idx="9">
                  <c:v>-0.2724664244772898</c:v>
                </c:pt>
                <c:pt idx="10">
                  <c:v>-0.23682719505207714</c:v>
                </c:pt>
                <c:pt idx="11">
                  <c:v>-0.284408845791979</c:v>
                </c:pt>
                <c:pt idx="12">
                  <c:v>-0.24171780854625174</c:v>
                </c:pt>
                <c:pt idx="13">
                  <c:v>-0.23349194278445243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région_métier9'!$K$3:$K$16</c15:f>
                <c15:dlblRangeCache>
                  <c:ptCount val="14"/>
                  <c:pt idx="0">
                    <c:v>21%</c:v>
                  </c:pt>
                  <c:pt idx="1">
                    <c:v>20%</c:v>
                  </c:pt>
                  <c:pt idx="2">
                    <c:v>25%</c:v>
                  </c:pt>
                  <c:pt idx="3">
                    <c:v>24%</c:v>
                  </c:pt>
                  <c:pt idx="4">
                    <c:v>23%</c:v>
                  </c:pt>
                  <c:pt idx="5">
                    <c:v>21%</c:v>
                  </c:pt>
                  <c:pt idx="6">
                    <c:v>24%</c:v>
                  </c:pt>
                  <c:pt idx="7">
                    <c:v>25%</c:v>
                  </c:pt>
                  <c:pt idx="8">
                    <c:v>26%</c:v>
                  </c:pt>
                  <c:pt idx="9">
                    <c:v>27%</c:v>
                  </c:pt>
                  <c:pt idx="10">
                    <c:v>24%</c:v>
                  </c:pt>
                  <c:pt idx="11">
                    <c:v>28%</c:v>
                  </c:pt>
                  <c:pt idx="12">
                    <c:v>24%</c:v>
                  </c:pt>
                  <c:pt idx="13">
                    <c:v>23%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E-F13B-4961-8F75-7BCF52579D04}"/>
            </c:ext>
          </c:extLst>
        </c:ser>
        <c:ser>
          <c:idx val="1"/>
          <c:order val="3"/>
          <c:tx>
            <c:strRef>
              <c:f>'Dés par région_métier9'!$F$2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région_métier9'!$A$3:$A$16</c:f>
              <c:strCache>
                <c:ptCount val="14"/>
                <c:pt idx="0">
                  <c:v>Bretagne</c:v>
                </c:pt>
                <c:pt idx="1">
                  <c:v>Occitanie</c:v>
                </c:pt>
                <c:pt idx="2">
                  <c:v>Auvergne-Rhône-Alpes</c:v>
                </c:pt>
                <c:pt idx="3">
                  <c:v>Provence-Alpes-Côte d'Azur</c:v>
                </c:pt>
                <c:pt idx="4">
                  <c:v>Centre-Val de Loire</c:v>
                </c:pt>
                <c:pt idx="5">
                  <c:v>Nouvelle-Aquitaine</c:v>
                </c:pt>
                <c:pt idx="6">
                  <c:v>France métropolitaine</c:v>
                </c:pt>
                <c:pt idx="7">
                  <c:v>Normandie</c:v>
                </c:pt>
                <c:pt idx="8">
                  <c:v>Grand Est</c:v>
                </c:pt>
                <c:pt idx="9">
                  <c:v>Hauts-de-France</c:v>
                </c:pt>
                <c:pt idx="10">
                  <c:v>Pays de la Loire</c:v>
                </c:pt>
                <c:pt idx="11">
                  <c:v>Île-de-France</c:v>
                </c:pt>
                <c:pt idx="12">
                  <c:v>Bourgogne-Franche-Comté</c:v>
                </c:pt>
                <c:pt idx="13">
                  <c:v>Corse</c:v>
                </c:pt>
              </c:strCache>
            </c:strRef>
          </c:cat>
          <c:val>
            <c:numRef>
              <c:f>'Dés par région_métier9'!$F$3:$F$16</c:f>
              <c:numCache>
                <c:formatCode>0%</c:formatCode>
                <c:ptCount val="14"/>
                <c:pt idx="0">
                  <c:v>-9.2020572312033859E-3</c:v>
                </c:pt>
                <c:pt idx="1">
                  <c:v>-3.3440979715077958E-2</c:v>
                </c:pt>
                <c:pt idx="2">
                  <c:v>-2.3664489508553109E-3</c:v>
                </c:pt>
                <c:pt idx="3">
                  <c:v>9.0300787687779029E-3</c:v>
                </c:pt>
                <c:pt idx="4">
                  <c:v>-9.7334704139177622E-3</c:v>
                </c:pt>
                <c:pt idx="5">
                  <c:v>-2.7329198586601326E-2</c:v>
                </c:pt>
                <c:pt idx="6">
                  <c:v>1.1618274652561068E-18</c:v>
                </c:pt>
                <c:pt idx="7">
                  <c:v>2.0060356112956704E-2</c:v>
                </c:pt>
                <c:pt idx="8">
                  <c:v>1.0064106350102164E-2</c:v>
                </c:pt>
                <c:pt idx="9">
                  <c:v>5.8861981479672544E-3</c:v>
                </c:pt>
                <c:pt idx="10">
                  <c:v>-2.4460139028983204E-2</c:v>
                </c:pt>
                <c:pt idx="11">
                  <c:v>4.7229852162784351E-2</c:v>
                </c:pt>
                <c:pt idx="12">
                  <c:v>-3.1997369489659651E-2</c:v>
                </c:pt>
                <c:pt idx="13">
                  <c:v>-0.11059451947325555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F13B-4961-8F75-7BCF52579D04}"/>
            </c:ext>
          </c:extLst>
        </c:ser>
        <c:ser>
          <c:idx val="4"/>
          <c:order val="5"/>
          <c:tx>
            <c:strRef>
              <c:f>'Dés par région_métier9'!$I$2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691E295-B458-4297-AEA7-F7D95513822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F13B-4961-8F75-7BCF52579D0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3455687-F4BA-4FE4-93F3-3ACC2939F53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F13B-4961-8F75-7BCF52579D0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4E73CD0-BDE3-410D-A7E3-6A4AFD17D75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F13B-4961-8F75-7BCF52579D0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694C1C6-4CE2-42F1-995E-50AEA62699A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F13B-4961-8F75-7BCF52579D0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EEF023D-BA7C-4CA4-B12F-A7F92A4E038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F13B-4961-8F75-7BCF52579D0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929CB8E-E856-438E-8910-2D75E0AC9D1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F13B-4961-8F75-7BCF52579D0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A8C5E9A-FD6C-4B53-A3F6-8C61F1DF095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F13B-4961-8F75-7BCF52579D0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8ACF00F-7F9B-4623-9C02-B5DF6C7089B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F13B-4961-8F75-7BCF52579D0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C747025-BE68-4431-ACEF-A65D1BC5F6F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F13B-4961-8F75-7BCF52579D0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2C32E7C-EF7F-418D-A779-E8BA81EFB0F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F13B-4961-8F75-7BCF52579D0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6A659D1-CA87-4980-809F-0973376745F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F13B-4961-8F75-7BCF52579D0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5DFD11C-3BB0-4719-9DD6-E2AE1C56293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F13B-4961-8F75-7BCF52579D0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699E4C8-7BF1-43C2-BBE4-1585518589E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F13B-4961-8F75-7BCF52579D0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68314ED-FCCB-487E-9DDC-5CCD702B879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F13B-4961-8F75-7BCF52579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région_métier9'!$A$3:$A$16</c:f>
              <c:strCache>
                <c:ptCount val="14"/>
                <c:pt idx="0">
                  <c:v>Bretagne</c:v>
                </c:pt>
                <c:pt idx="1">
                  <c:v>Occitanie</c:v>
                </c:pt>
                <c:pt idx="2">
                  <c:v>Auvergne-Rhône-Alpes</c:v>
                </c:pt>
                <c:pt idx="3">
                  <c:v>Provence-Alpes-Côte d'Azur</c:v>
                </c:pt>
                <c:pt idx="4">
                  <c:v>Centre-Val de Loire</c:v>
                </c:pt>
                <c:pt idx="5">
                  <c:v>Nouvelle-Aquitaine</c:v>
                </c:pt>
                <c:pt idx="6">
                  <c:v>France métropolitaine</c:v>
                </c:pt>
                <c:pt idx="7">
                  <c:v>Normandie</c:v>
                </c:pt>
                <c:pt idx="8">
                  <c:v>Grand Est</c:v>
                </c:pt>
                <c:pt idx="9">
                  <c:v>Hauts-de-France</c:v>
                </c:pt>
                <c:pt idx="10">
                  <c:v>Pays de la Loire</c:v>
                </c:pt>
                <c:pt idx="11">
                  <c:v>Île-de-France</c:v>
                </c:pt>
                <c:pt idx="12">
                  <c:v>Bourgogne-Franche-Comté</c:v>
                </c:pt>
                <c:pt idx="13">
                  <c:v>Corse</c:v>
                </c:pt>
              </c:strCache>
            </c:strRef>
          </c:cat>
          <c:val>
            <c:numRef>
              <c:f>'Dés par région_métier9'!$I$3:$I$16</c:f>
              <c:numCache>
                <c:formatCode>0.0%</c:formatCode>
                <c:ptCount val="14"/>
                <c:pt idx="0">
                  <c:v>7.0000000000000007E-2</c:v>
                </c:pt>
                <c:pt idx="1">
                  <c:v>7.6179994217957764E-2</c:v>
                </c:pt>
                <c:pt idx="2">
                  <c:v>7.7284237430538749E-2</c:v>
                </c:pt>
                <c:pt idx="3">
                  <c:v>9.9249046229907878E-2</c:v>
                </c:pt>
                <c:pt idx="4">
                  <c:v>0.12586325562164011</c:v>
                </c:pt>
                <c:pt idx="5">
                  <c:v>0.12516530383697555</c:v>
                </c:pt>
                <c:pt idx="6">
                  <c:v>0.12824263585298537</c:v>
                </c:pt>
                <c:pt idx="7">
                  <c:v>0.13156296702594064</c:v>
                </c:pt>
                <c:pt idx="8">
                  <c:v>0.13192434863969166</c:v>
                </c:pt>
                <c:pt idx="9">
                  <c:v>0.13853417716641489</c:v>
                </c:pt>
                <c:pt idx="10">
                  <c:v>0.15796016987930983</c:v>
                </c:pt>
                <c:pt idx="11">
                  <c:v>0.13818042780518625</c:v>
                </c:pt>
                <c:pt idx="12">
                  <c:v>0.17293919512295688</c:v>
                </c:pt>
                <c:pt idx="13">
                  <c:v>0.1208664771356501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région_métier9'!$N$3:$N$16</c15:f>
                <c15:dlblRangeCache>
                  <c:ptCount val="14"/>
                  <c:pt idx="0">
                    <c:v>10</c:v>
                  </c:pt>
                  <c:pt idx="1">
                    <c:v>15</c:v>
                  </c:pt>
                  <c:pt idx="2">
                    <c:v>18</c:v>
                  </c:pt>
                  <c:pt idx="3">
                    <c:v>10</c:v>
                  </c:pt>
                  <c:pt idx="4">
                    <c:v>4</c:v>
                  </c:pt>
                  <c:pt idx="5">
                    <c:v>11</c:v>
                  </c:pt>
                  <c:pt idx="6">
                    <c:v>104</c:v>
                  </c:pt>
                  <c:pt idx="7">
                    <c:v>5</c:v>
                  </c:pt>
                  <c:pt idx="8">
                    <c:v>8</c:v>
                  </c:pt>
                  <c:pt idx="9">
                    <c:v>6</c:v>
                  </c:pt>
                  <c:pt idx="10">
                    <c:v>4</c:v>
                  </c:pt>
                  <c:pt idx="11">
                    <c:v>11</c:v>
                  </c:pt>
                  <c:pt idx="12">
                    <c:v>2</c:v>
                  </c:pt>
                  <c:pt idx="13">
                    <c:v>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2-F13B-4961-8F75-7BCF52579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région_métier9'!$G$2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région_métier9'!$G$3:$G$16</c:f>
              <c:numCache>
                <c:formatCode>0%</c:formatCode>
                <c:ptCount val="14"/>
                <c:pt idx="0">
                  <c:v>0.21581766887727</c:v>
                </c:pt>
                <c:pt idx="1">
                  <c:v>0.20174258190168232</c:v>
                </c:pt>
                <c:pt idx="2">
                  <c:v>0.18005366374502721</c:v>
                </c:pt>
                <c:pt idx="3">
                  <c:v>0.17021904307231742</c:v>
                </c:pt>
                <c:pt idx="4">
                  <c:v>0.14533766964475323</c:v>
                </c:pt>
                <c:pt idx="5">
                  <c:v>0.14171120535136447</c:v>
                </c:pt>
                <c:pt idx="6">
                  <c:v>0.13585490987033794</c:v>
                </c:pt>
                <c:pt idx="7">
                  <c:v>0.127106995117793</c:v>
                </c:pt>
                <c:pt idx="8">
                  <c:v>0.11810544394186537</c:v>
                </c:pt>
                <c:pt idx="9">
                  <c:v>9.672520697437037E-2</c:v>
                </c:pt>
                <c:pt idx="10">
                  <c:v>8.8478304657704759E-2</c:v>
                </c:pt>
                <c:pt idx="11">
                  <c:v>8.5136535020909621E-2</c:v>
                </c:pt>
                <c:pt idx="12">
                  <c:v>6.1071435459206506E-2</c:v>
                </c:pt>
                <c:pt idx="13">
                  <c:v>4.2772869224716709E-2</c:v>
                </c:pt>
              </c:numCache>
            </c:numRef>
          </c:xVal>
          <c:yVal>
            <c:numRef>
              <c:f>'Dés par région_métier9'!$M$3:$M$16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3-F13B-4961-8F75-7BCF52579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55000000000000004"/>
          <c:min val="-0.4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région_métier11'!$B$2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68-4D9E-8CFA-CA9989AB29F6}"/>
              </c:ext>
            </c:extLst>
          </c:dPt>
          <c:dPt>
            <c:idx val="5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68-4D9E-8CFA-CA9989AB29F6}"/>
              </c:ext>
            </c:extLst>
          </c:dPt>
          <c:dPt>
            <c:idx val="6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868-4D9E-8CFA-CA9989AB29F6}"/>
              </c:ext>
            </c:extLst>
          </c:dPt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68-4D9E-8CFA-CA9989AB29F6}"/>
              </c:ext>
            </c:extLst>
          </c:dPt>
          <c:dPt>
            <c:idx val="8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68-4D9E-8CFA-CA9989AB29F6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868-4D9E-8CFA-CA9989AB29F6}"/>
              </c:ext>
            </c:extLst>
          </c:dPt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868-4D9E-8CFA-CA9989AB2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région_métier11'!$A$3:$A$16</c:f>
              <c:strCache>
                <c:ptCount val="14"/>
                <c:pt idx="0">
                  <c:v>Provence-Alpes-Côte d'Azur</c:v>
                </c:pt>
                <c:pt idx="1">
                  <c:v>Corse</c:v>
                </c:pt>
                <c:pt idx="2">
                  <c:v>Centre-Val de Loire</c:v>
                </c:pt>
                <c:pt idx="3">
                  <c:v>Bourgogne-Franche-Comté</c:v>
                </c:pt>
                <c:pt idx="4">
                  <c:v>Île-de-France</c:v>
                </c:pt>
                <c:pt idx="5">
                  <c:v>Occitanie</c:v>
                </c:pt>
                <c:pt idx="6">
                  <c:v>Bretagne</c:v>
                </c:pt>
                <c:pt idx="7">
                  <c:v>Grand Est</c:v>
                </c:pt>
                <c:pt idx="8">
                  <c:v>France métropolitaine</c:v>
                </c:pt>
                <c:pt idx="9">
                  <c:v>Hauts-de-France</c:v>
                </c:pt>
                <c:pt idx="10">
                  <c:v>Pays de la Loire</c:v>
                </c:pt>
                <c:pt idx="11">
                  <c:v>Auvergne-Rhône-Alpes</c:v>
                </c:pt>
                <c:pt idx="12">
                  <c:v>Nouvelle-Aquitaine</c:v>
                </c:pt>
                <c:pt idx="13">
                  <c:v>Normandie</c:v>
                </c:pt>
              </c:strCache>
            </c:strRef>
          </c:cat>
          <c:val>
            <c:numRef>
              <c:f>'Dés par région_métier11'!$B$3:$B$16</c:f>
              <c:numCache>
                <c:formatCode>0%</c:formatCode>
                <c:ptCount val="14"/>
                <c:pt idx="0">
                  <c:v>0.1203931654815758</c:v>
                </c:pt>
                <c:pt idx="1">
                  <c:v>0.12039316548157566</c:v>
                </c:pt>
                <c:pt idx="2">
                  <c:v>9.6622906935157377E-2</c:v>
                </c:pt>
                <c:pt idx="3">
                  <c:v>0.12578420346837077</c:v>
                </c:pt>
                <c:pt idx="4">
                  <c:v>0.10656939686080044</c:v>
                </c:pt>
                <c:pt idx="5">
                  <c:v>0.11210135795263243</c:v>
                </c:pt>
                <c:pt idx="6">
                  <c:v>0.1902109277849309</c:v>
                </c:pt>
                <c:pt idx="7">
                  <c:v>0.12039316548157578</c:v>
                </c:pt>
                <c:pt idx="8">
                  <c:v>0.1224429417978444</c:v>
                </c:pt>
                <c:pt idx="9">
                  <c:v>0.1345074137391736</c:v>
                </c:pt>
                <c:pt idx="10">
                  <c:v>0.13839821672328559</c:v>
                </c:pt>
                <c:pt idx="11">
                  <c:v>0.13169185251688861</c:v>
                </c:pt>
                <c:pt idx="12">
                  <c:v>0.12039316548157579</c:v>
                </c:pt>
                <c:pt idx="13">
                  <c:v>0.10450971968199041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868-4D9E-8CFA-CA9989AB29F6}"/>
            </c:ext>
          </c:extLst>
        </c:ser>
        <c:ser>
          <c:idx val="3"/>
          <c:order val="1"/>
          <c:tx>
            <c:strRef>
              <c:f>'Dés par région_métier11'!$C$2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7868-4D9E-8CFA-CA9989AB29F6}"/>
              </c:ext>
            </c:extLst>
          </c:dPt>
          <c:dPt>
            <c:idx val="5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7868-4D9E-8CFA-CA9989AB29F6}"/>
              </c:ext>
            </c:extLst>
          </c:dPt>
          <c:dPt>
            <c:idx val="6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868-4D9E-8CFA-CA9989AB29F6}"/>
              </c:ext>
            </c:extLst>
          </c:dPt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868-4D9E-8CFA-CA9989AB29F6}"/>
              </c:ext>
            </c:extLst>
          </c:dPt>
          <c:dPt>
            <c:idx val="8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7868-4D9E-8CFA-CA9989AB29F6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868-4D9E-8CFA-CA9989AB29F6}"/>
              </c:ext>
            </c:extLst>
          </c:dPt>
          <c:dLbls>
            <c:dLbl>
              <c:idx val="5"/>
              <c:layout>
                <c:manualLayout>
                  <c:x val="2.461240310077519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68-4D9E-8CFA-CA9989AB29F6}"/>
                </c:ext>
              </c:extLst>
            </c:dLbl>
            <c:dLbl>
              <c:idx val="6"/>
              <c:layout>
                <c:manualLayout>
                  <c:x val="2.096612115991961E-2"/>
                  <c:y val="1.962952744617601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68-4D9E-8CFA-CA9989AB29F6}"/>
                </c:ext>
              </c:extLst>
            </c:dLbl>
            <c:dLbl>
              <c:idx val="7"/>
              <c:layout>
                <c:manualLayout>
                  <c:x val="2.1877691645133507E-2"/>
                  <c:y val="1.962952744617529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68-4D9E-8CFA-CA9989AB29F6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7868-4D9E-8CFA-CA9989AB2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région_métier11'!$A$3:$A$16</c:f>
              <c:strCache>
                <c:ptCount val="14"/>
                <c:pt idx="0">
                  <c:v>Provence-Alpes-Côte d'Azur</c:v>
                </c:pt>
                <c:pt idx="1">
                  <c:v>Corse</c:v>
                </c:pt>
                <c:pt idx="2">
                  <c:v>Centre-Val de Loire</c:v>
                </c:pt>
                <c:pt idx="3">
                  <c:v>Bourgogne-Franche-Comté</c:v>
                </c:pt>
                <c:pt idx="4">
                  <c:v>Île-de-France</c:v>
                </c:pt>
                <c:pt idx="5">
                  <c:v>Occitanie</c:v>
                </c:pt>
                <c:pt idx="6">
                  <c:v>Bretagne</c:v>
                </c:pt>
                <c:pt idx="7">
                  <c:v>Grand Est</c:v>
                </c:pt>
                <c:pt idx="8">
                  <c:v>France métropolitaine</c:v>
                </c:pt>
                <c:pt idx="9">
                  <c:v>Hauts-de-France</c:v>
                </c:pt>
                <c:pt idx="10">
                  <c:v>Pays de la Loire</c:v>
                </c:pt>
                <c:pt idx="11">
                  <c:v>Auvergne-Rhône-Alpes</c:v>
                </c:pt>
                <c:pt idx="12">
                  <c:v>Nouvelle-Aquitaine</c:v>
                </c:pt>
                <c:pt idx="13">
                  <c:v>Normandie</c:v>
                </c:pt>
              </c:strCache>
            </c:strRef>
          </c:cat>
          <c:val>
            <c:numRef>
              <c:f>'Dés par région_métier11'!$C$3:$C$16</c:f>
              <c:numCache>
                <c:formatCode>0%</c:formatCode>
                <c:ptCount val="14"/>
                <c:pt idx="0">
                  <c:v>0.31012107554104129</c:v>
                </c:pt>
                <c:pt idx="1">
                  <c:v>0.33106846741471169</c:v>
                </c:pt>
                <c:pt idx="2">
                  <c:v>0.30465648763686409</c:v>
                </c:pt>
                <c:pt idx="3">
                  <c:v>0.2755289108793284</c:v>
                </c:pt>
                <c:pt idx="4">
                  <c:v>0.28419889480989913</c:v>
                </c:pt>
                <c:pt idx="5">
                  <c:v>0.29242248214567246</c:v>
                </c:pt>
                <c:pt idx="6">
                  <c:v>0.26553799646716902</c:v>
                </c:pt>
                <c:pt idx="7">
                  <c:v>0.27816550806846213</c:v>
                </c:pt>
                <c:pt idx="8">
                  <c:v>0.28173516243888258</c:v>
                </c:pt>
                <c:pt idx="9">
                  <c:v>0.27047567954841351</c:v>
                </c:pt>
                <c:pt idx="10">
                  <c:v>0.26183077134909916</c:v>
                </c:pt>
                <c:pt idx="11">
                  <c:v>0.26824181922301127</c:v>
                </c:pt>
                <c:pt idx="12">
                  <c:v>0.2855961041158569</c:v>
                </c:pt>
                <c:pt idx="13">
                  <c:v>0.27634060286968704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868-4D9E-8CFA-CA9989AB29F6}"/>
            </c:ext>
          </c:extLst>
        </c:ser>
        <c:ser>
          <c:idx val="5"/>
          <c:order val="2"/>
          <c:tx>
            <c:strRef>
              <c:f>'Dés par région_métier11'!$E$2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868-4D9E-8CFA-CA9989AB29F6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868-4D9E-8CFA-CA9989AB29F6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868-4D9E-8CFA-CA9989AB29F6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868-4D9E-8CFA-CA9989AB29F6}"/>
              </c:ext>
            </c:extLst>
          </c:dPt>
          <c:dPt>
            <c:idx val="8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868-4D9E-8CFA-CA9989AB29F6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868-4D9E-8CFA-CA9989AB29F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E4A06CA0-385A-4072-BD69-D973C0AA4D3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7868-4D9E-8CFA-CA9989AB29F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BDC34F1-9D92-4517-A400-E38B27A439A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868-4D9E-8CFA-CA9989AB29F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9F05A76-B68A-42F6-85D7-856C4DAF232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868-4D9E-8CFA-CA9989AB29F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812C96C-C340-4383-BA79-B98866FEE2C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7868-4D9E-8CFA-CA9989AB29F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752F8BE-040D-4B9A-B44C-10733924CCA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868-4D9E-8CFA-CA9989AB29F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5C73AB1-ACE4-44AA-A390-24B40DE38C5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868-4D9E-8CFA-CA9989AB29F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663730C-EEDA-4EB2-B9D8-7F4FE675ABE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868-4D9E-8CFA-CA9989AB29F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610FF39-3A20-4BAC-9E12-3E333B17BBC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868-4D9E-8CFA-CA9989AB29F6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533ACBE3-0E57-4926-B6C4-B3F7A495B31B}" type="CELLRANGE">
                      <a:rPr lang="fr-FR"/>
                      <a:pPr>
                        <a:defRPr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7868-4D9E-8CFA-CA9989AB29F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C0635FA-396F-4462-93B4-BDB8FD7D44C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868-4D9E-8CFA-CA9989AB29F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EE35C90-73C7-4A9D-B319-591A79EB60D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7868-4D9E-8CFA-CA9989AB29F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062645D-7952-445E-A869-48B8B0D0B67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7868-4D9E-8CFA-CA9989AB29F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60675EB-B326-4E74-BA6F-138DA9CEE1C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7868-4D9E-8CFA-CA9989AB29F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E2568DB-8F40-433F-A2E5-07B9B4BB4BA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7868-4D9E-8CFA-CA9989AB2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région_métier11'!$A$3:$A$16</c:f>
              <c:strCache>
                <c:ptCount val="14"/>
                <c:pt idx="0">
                  <c:v>Provence-Alpes-Côte d'Azur</c:v>
                </c:pt>
                <c:pt idx="1">
                  <c:v>Corse</c:v>
                </c:pt>
                <c:pt idx="2">
                  <c:v>Centre-Val de Loire</c:v>
                </c:pt>
                <c:pt idx="3">
                  <c:v>Bourgogne-Franche-Comté</c:v>
                </c:pt>
                <c:pt idx="4">
                  <c:v>Île-de-France</c:v>
                </c:pt>
                <c:pt idx="5">
                  <c:v>Occitanie</c:v>
                </c:pt>
                <c:pt idx="6">
                  <c:v>Bretagne</c:v>
                </c:pt>
                <c:pt idx="7">
                  <c:v>Grand Est</c:v>
                </c:pt>
                <c:pt idx="8">
                  <c:v>France métropolitaine</c:v>
                </c:pt>
                <c:pt idx="9">
                  <c:v>Hauts-de-France</c:v>
                </c:pt>
                <c:pt idx="10">
                  <c:v>Pays de la Loire</c:v>
                </c:pt>
                <c:pt idx="11">
                  <c:v>Auvergne-Rhône-Alpes</c:v>
                </c:pt>
                <c:pt idx="12">
                  <c:v>Nouvelle-Aquitaine</c:v>
                </c:pt>
                <c:pt idx="13">
                  <c:v>Normandie</c:v>
                </c:pt>
              </c:strCache>
            </c:strRef>
          </c:cat>
          <c:val>
            <c:numRef>
              <c:f>'Dés par région_métier11'!$E$3:$E$16</c:f>
              <c:numCache>
                <c:formatCode>0%</c:formatCode>
                <c:ptCount val="14"/>
                <c:pt idx="0">
                  <c:v>-0.33768796132320755</c:v>
                </c:pt>
                <c:pt idx="1">
                  <c:v>-0.3030324560272134</c:v>
                </c:pt>
                <c:pt idx="2">
                  <c:v>-0.35395267929883428</c:v>
                </c:pt>
                <c:pt idx="3">
                  <c:v>-0.39892392295207646</c:v>
                </c:pt>
                <c:pt idx="4">
                  <c:v>-0.39229697035558114</c:v>
                </c:pt>
                <c:pt idx="5">
                  <c:v>-0.37624544535486665</c:v>
                </c:pt>
                <c:pt idx="6">
                  <c:v>-0.41532481429307111</c:v>
                </c:pt>
                <c:pt idx="7">
                  <c:v>-0.41416656972212801</c:v>
                </c:pt>
                <c:pt idx="8">
                  <c:v>-0.39726809312382716</c:v>
                </c:pt>
                <c:pt idx="9">
                  <c:v>-0.43963848118571508</c:v>
                </c:pt>
                <c:pt idx="10">
                  <c:v>-0.42465004951859708</c:v>
                </c:pt>
                <c:pt idx="11">
                  <c:v>-0.41092665921636479</c:v>
                </c:pt>
                <c:pt idx="12">
                  <c:v>-0.38304378734398181</c:v>
                </c:pt>
                <c:pt idx="13">
                  <c:v>-0.44741021865923397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région_métier11'!$K$3:$K$16</c15:f>
                <c15:dlblRangeCache>
                  <c:ptCount val="14"/>
                  <c:pt idx="0">
                    <c:v>34%</c:v>
                  </c:pt>
                  <c:pt idx="1">
                    <c:v>30%</c:v>
                  </c:pt>
                  <c:pt idx="2">
                    <c:v>35%</c:v>
                  </c:pt>
                  <c:pt idx="3">
                    <c:v>40%</c:v>
                  </c:pt>
                  <c:pt idx="4">
                    <c:v>39%</c:v>
                  </c:pt>
                  <c:pt idx="5">
                    <c:v>38%</c:v>
                  </c:pt>
                  <c:pt idx="6">
                    <c:v>42%</c:v>
                  </c:pt>
                  <c:pt idx="7">
                    <c:v>41%</c:v>
                  </c:pt>
                  <c:pt idx="8">
                    <c:v>40%</c:v>
                  </c:pt>
                  <c:pt idx="9">
                    <c:v>44%</c:v>
                  </c:pt>
                  <c:pt idx="10">
                    <c:v>42%</c:v>
                  </c:pt>
                  <c:pt idx="11">
                    <c:v>41%</c:v>
                  </c:pt>
                  <c:pt idx="12">
                    <c:v>38%</c:v>
                  </c:pt>
                  <c:pt idx="13">
                    <c:v>45%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E-7868-4D9E-8CFA-CA9989AB29F6}"/>
            </c:ext>
          </c:extLst>
        </c:ser>
        <c:ser>
          <c:idx val="1"/>
          <c:order val="3"/>
          <c:tx>
            <c:strRef>
              <c:f>'Dés par région_métier11'!$F$2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région_métier11'!$A$3:$A$16</c:f>
              <c:strCache>
                <c:ptCount val="14"/>
                <c:pt idx="0">
                  <c:v>Provence-Alpes-Côte d'Azur</c:v>
                </c:pt>
                <c:pt idx="1">
                  <c:v>Corse</c:v>
                </c:pt>
                <c:pt idx="2">
                  <c:v>Centre-Val de Loire</c:v>
                </c:pt>
                <c:pt idx="3">
                  <c:v>Bourgogne-Franche-Comté</c:v>
                </c:pt>
                <c:pt idx="4">
                  <c:v>Île-de-France</c:v>
                </c:pt>
                <c:pt idx="5">
                  <c:v>Occitanie</c:v>
                </c:pt>
                <c:pt idx="6">
                  <c:v>Bretagne</c:v>
                </c:pt>
                <c:pt idx="7">
                  <c:v>Grand Est</c:v>
                </c:pt>
                <c:pt idx="8">
                  <c:v>France métropolitaine</c:v>
                </c:pt>
                <c:pt idx="9">
                  <c:v>Hauts-de-France</c:v>
                </c:pt>
                <c:pt idx="10">
                  <c:v>Pays de la Loire</c:v>
                </c:pt>
                <c:pt idx="11">
                  <c:v>Auvergne-Rhône-Alpes</c:v>
                </c:pt>
                <c:pt idx="12">
                  <c:v>Nouvelle-Aquitaine</c:v>
                </c:pt>
                <c:pt idx="13">
                  <c:v>Normandie</c:v>
                </c:pt>
              </c:strCache>
            </c:strRef>
          </c:cat>
          <c:val>
            <c:numRef>
              <c:f>'Dés par région_métier11'!$F$3:$F$16</c:f>
              <c:numCache>
                <c:formatCode>0%</c:formatCode>
                <c:ptCount val="14"/>
                <c:pt idx="0">
                  <c:v>-1.1817503535179054E-2</c:v>
                </c:pt>
                <c:pt idx="1">
                  <c:v>-9.0202738888854189E-2</c:v>
                </c:pt>
                <c:pt idx="2">
                  <c:v>9.5292092240297221E-3</c:v>
                </c:pt>
                <c:pt idx="3">
                  <c:v>2.1489245808803403E-2</c:v>
                </c:pt>
                <c:pt idx="4">
                  <c:v>2.091249230599538E-2</c:v>
                </c:pt>
                <c:pt idx="5">
                  <c:v>-9.1564904487176149E-3</c:v>
                </c:pt>
                <c:pt idx="6">
                  <c:v>-2.6770837010506861E-2</c:v>
                </c:pt>
                <c:pt idx="7">
                  <c:v>2.3522839521269774E-2</c:v>
                </c:pt>
                <c:pt idx="8">
                  <c:v>1.6565231628130224E-18</c:v>
                </c:pt>
                <c:pt idx="9">
                  <c:v>2.8813719626884553E-2</c:v>
                </c:pt>
                <c:pt idx="10">
                  <c:v>6.7306078619551978E-3</c:v>
                </c:pt>
                <c:pt idx="11">
                  <c:v>-1.6788041448181787E-2</c:v>
                </c:pt>
                <c:pt idx="12">
                  <c:v>-5.3558739726724543E-2</c:v>
                </c:pt>
                <c:pt idx="13">
                  <c:v>8.9479826789513502E-3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7868-4D9E-8CFA-CA9989AB29F6}"/>
            </c:ext>
          </c:extLst>
        </c:ser>
        <c:ser>
          <c:idx val="4"/>
          <c:order val="5"/>
          <c:tx>
            <c:strRef>
              <c:f>'Dés par région_métier11'!$I$2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31E5D1E-5343-4277-82BA-1ECC4C3ACE4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7868-4D9E-8CFA-CA9989AB29F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7CA2FDD-EB46-475A-97A1-1454FC28C0F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7868-4D9E-8CFA-CA9989AB29F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1EC96DC-7BCD-45F9-8A22-A9C56E59070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7868-4D9E-8CFA-CA9989AB29F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6276C4B-A3CF-47E0-B0CF-CB4F6361477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7868-4D9E-8CFA-CA9989AB29F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3C87206-38EE-45E8-8673-80F40AD2E7E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7868-4D9E-8CFA-CA9989AB29F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02AFD60-14F0-4752-986E-4A93E41F5FB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7868-4D9E-8CFA-CA9989AB29F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216FA76-7D8B-4FA9-942C-E41F880C7FC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7868-4D9E-8CFA-CA9989AB29F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A15D538-AF64-40A8-83A4-852906B1E32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7868-4D9E-8CFA-CA9989AB29F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8B03ADE-D109-4A90-8E4C-62581CB80A0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7868-4D9E-8CFA-CA9989AB29F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F14EF27-C7A2-4EA1-8E20-7E083E4F9D4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7868-4D9E-8CFA-CA9989AB29F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87C340F-5032-453E-BB50-B6843F46B53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7868-4D9E-8CFA-CA9989AB29F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A20E917-2766-49D7-AAB3-BE6999151BC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7868-4D9E-8CFA-CA9989AB29F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E49BEBF-D642-47B2-9950-2750391E215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7868-4D9E-8CFA-CA9989AB29F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C41B792-8BF3-41BD-BF07-2594C72CE00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7868-4D9E-8CFA-CA9989AB2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région_métier11'!$A$3:$A$16</c:f>
              <c:strCache>
                <c:ptCount val="14"/>
                <c:pt idx="0">
                  <c:v>Provence-Alpes-Côte d'Azur</c:v>
                </c:pt>
                <c:pt idx="1">
                  <c:v>Corse</c:v>
                </c:pt>
                <c:pt idx="2">
                  <c:v>Centre-Val de Loire</c:v>
                </c:pt>
                <c:pt idx="3">
                  <c:v>Bourgogne-Franche-Comté</c:v>
                </c:pt>
                <c:pt idx="4">
                  <c:v>Île-de-France</c:v>
                </c:pt>
                <c:pt idx="5">
                  <c:v>Occitanie</c:v>
                </c:pt>
                <c:pt idx="6">
                  <c:v>Bretagne</c:v>
                </c:pt>
                <c:pt idx="7">
                  <c:v>Grand Est</c:v>
                </c:pt>
                <c:pt idx="8">
                  <c:v>France métropolitaine</c:v>
                </c:pt>
                <c:pt idx="9">
                  <c:v>Hauts-de-France</c:v>
                </c:pt>
                <c:pt idx="10">
                  <c:v>Pays de la Loire</c:v>
                </c:pt>
                <c:pt idx="11">
                  <c:v>Auvergne-Rhône-Alpes</c:v>
                </c:pt>
                <c:pt idx="12">
                  <c:v>Nouvelle-Aquitaine</c:v>
                </c:pt>
                <c:pt idx="13">
                  <c:v>Normandie</c:v>
                </c:pt>
              </c:strCache>
            </c:strRef>
          </c:cat>
          <c:val>
            <c:numRef>
              <c:f>'Dés par région_métier11'!$I$3:$I$16</c:f>
              <c:numCache>
                <c:formatCode>0.0%</c:formatCode>
                <c:ptCount val="14"/>
                <c:pt idx="0">
                  <c:v>7.0000000000000007E-2</c:v>
                </c:pt>
                <c:pt idx="1">
                  <c:v>4.9052608126329778E-2</c:v>
                </c:pt>
                <c:pt idx="2">
                  <c:v>8.9705637226565882E-2</c:v>
                </c:pt>
                <c:pt idx="3">
                  <c:v>7.7711880866114524E-2</c:v>
                </c:pt>
                <c:pt idx="4">
                  <c:v>8.8833457045922104E-2</c:v>
                </c:pt>
                <c:pt idx="5">
                  <c:v>9.5990400924312103E-2</c:v>
                </c:pt>
                <c:pt idx="6">
                  <c:v>4.4765316770517094E-2</c:v>
                </c:pt>
                <c:pt idx="7">
                  <c:v>7.8432727951309344E-2</c:v>
                </c:pt>
                <c:pt idx="8">
                  <c:v>9.6336136785889981E-2</c:v>
                </c:pt>
                <c:pt idx="9">
                  <c:v>6.6717428108145294E-2</c:v>
                </c:pt>
                <c:pt idx="10">
                  <c:v>9.3554645088276989E-2</c:v>
                </c:pt>
                <c:pt idx="11">
                  <c:v>0.10058056928271708</c:v>
                </c:pt>
                <c:pt idx="12">
                  <c:v>9.452497142518429E-2</c:v>
                </c:pt>
                <c:pt idx="13">
                  <c:v>0.11071593579198818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région_métier11'!$N$3:$N$16</c15:f>
                <c15:dlblRangeCache>
                  <c:ptCount val="14"/>
                  <c:pt idx="0">
                    <c:v>3</c:v>
                  </c:pt>
                  <c:pt idx="1">
                    <c:v>0</c:v>
                  </c:pt>
                  <c:pt idx="2">
                    <c:v>1</c:v>
                  </c:pt>
                  <c:pt idx="3">
                    <c:v>0</c:v>
                  </c:pt>
                  <c:pt idx="4">
                    <c:v>2</c:v>
                  </c:pt>
                  <c:pt idx="5">
                    <c:v>1</c:v>
                  </c:pt>
                  <c:pt idx="6">
                    <c:v>0</c:v>
                  </c:pt>
                  <c:pt idx="7">
                    <c:v>0</c:v>
                  </c:pt>
                  <c:pt idx="8">
                    <c:v>3</c:v>
                  </c:pt>
                  <c:pt idx="9">
                    <c:v>0</c:v>
                  </c:pt>
                  <c:pt idx="10">
                    <c:v>0</c:v>
                  </c:pt>
                  <c:pt idx="11">
                    <c:v>-1</c:v>
                  </c:pt>
                  <c:pt idx="12">
                    <c:v>-1</c:v>
                  </c:pt>
                  <c:pt idx="13">
                    <c:v>-1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F-7868-4D9E-8CFA-CA9989AB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région_métier11'!$G$2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région_métier11'!$G$3:$G$16</c:f>
              <c:numCache>
                <c:formatCode>0%</c:formatCode>
                <c:ptCount val="14"/>
                <c:pt idx="0">
                  <c:v>8.1008776164230495E-2</c:v>
                </c:pt>
                <c:pt idx="1">
                  <c:v>5.8226437980219786E-2</c:v>
                </c:pt>
                <c:pt idx="2">
                  <c:v>5.6855924497216881E-2</c:v>
                </c:pt>
                <c:pt idx="3">
                  <c:v>2.3878437204426117E-2</c:v>
                </c:pt>
                <c:pt idx="4">
                  <c:v>1.9383813621113834E-2</c:v>
                </c:pt>
                <c:pt idx="5">
                  <c:v>1.9121904294720625E-2</c:v>
                </c:pt>
                <c:pt idx="6">
                  <c:v>1.3653272948521925E-2</c:v>
                </c:pt>
                <c:pt idx="7">
                  <c:v>7.9149433491796997E-3</c:v>
                </c:pt>
                <c:pt idx="8">
                  <c:v>6.910011112899796E-3</c:v>
                </c:pt>
                <c:pt idx="9">
                  <c:v>-5.8416682712434456E-3</c:v>
                </c:pt>
                <c:pt idx="10">
                  <c:v>-1.7690453584257169E-2</c:v>
                </c:pt>
                <c:pt idx="11">
                  <c:v>-2.7781028924646664E-2</c:v>
                </c:pt>
                <c:pt idx="12">
                  <c:v>-3.0613257473273654E-2</c:v>
                </c:pt>
                <c:pt idx="13">
                  <c:v>-5.761191342860518E-2</c:v>
                </c:pt>
              </c:numCache>
            </c:numRef>
          </c:xVal>
          <c:yVal>
            <c:numRef>
              <c:f>'Dés par région_métier11'!$M$3:$M$16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0-7868-4D9E-8CFA-CA9989AB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55000000000000004"/>
          <c:min val="-0.5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  <c:majorUnit val="0.1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région_métier12'!$B$2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E8-4EFC-A5A6-4AB9423C9E91}"/>
              </c:ext>
            </c:extLst>
          </c:dPt>
          <c:dPt>
            <c:idx val="5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E8-4EFC-A5A6-4AB9423C9E91}"/>
              </c:ext>
            </c:extLst>
          </c:dPt>
          <c:dPt>
            <c:idx val="6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DE8-4EFC-A5A6-4AB9423C9E91}"/>
              </c:ext>
            </c:extLst>
          </c:dPt>
          <c:dPt>
            <c:idx val="7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E8-4EFC-A5A6-4AB9423C9E91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E8-4EFC-A5A6-4AB9423C9E91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DE8-4EFC-A5A6-4AB9423C9E91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DE8-4EFC-A5A6-4AB9423C9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région_métier12'!$A$3:$A$16</c:f>
              <c:strCache>
                <c:ptCount val="14"/>
                <c:pt idx="0">
                  <c:v>Corse</c:v>
                </c:pt>
                <c:pt idx="1">
                  <c:v>Pays de la Loire</c:v>
                </c:pt>
                <c:pt idx="2">
                  <c:v>Occitanie</c:v>
                </c:pt>
                <c:pt idx="3">
                  <c:v>Bretagne</c:v>
                </c:pt>
                <c:pt idx="4">
                  <c:v>Nouvelle-Aquitaine</c:v>
                </c:pt>
                <c:pt idx="5">
                  <c:v>Provence-Alpes-Côte d'Azur</c:v>
                </c:pt>
                <c:pt idx="6">
                  <c:v>Auvergne-Rhône-Alpes</c:v>
                </c:pt>
                <c:pt idx="7">
                  <c:v>France métropolitaine</c:v>
                </c:pt>
                <c:pt idx="8">
                  <c:v>Centre-Val de Loire</c:v>
                </c:pt>
                <c:pt idx="9">
                  <c:v>Île-de-France</c:v>
                </c:pt>
                <c:pt idx="10">
                  <c:v>Bourgogne-Franche-Comté</c:v>
                </c:pt>
                <c:pt idx="11">
                  <c:v>Hauts-de-France</c:v>
                </c:pt>
                <c:pt idx="12">
                  <c:v>Normandie</c:v>
                </c:pt>
                <c:pt idx="13">
                  <c:v>Grand Est</c:v>
                </c:pt>
              </c:strCache>
            </c:strRef>
          </c:cat>
          <c:val>
            <c:numRef>
              <c:f>'Dés par région_métier12'!$B$3:$B$16</c:f>
              <c:numCache>
                <c:formatCode>0%</c:formatCode>
                <c:ptCount val="14"/>
                <c:pt idx="0">
                  <c:v>0.23641316545602231</c:v>
                </c:pt>
                <c:pt idx="1">
                  <c:v>0.17641565424833969</c:v>
                </c:pt>
                <c:pt idx="2">
                  <c:v>0.12620159154592347</c:v>
                </c:pt>
                <c:pt idx="3">
                  <c:v>0.1514596392471558</c:v>
                </c:pt>
                <c:pt idx="4">
                  <c:v>0.14222936831838381</c:v>
                </c:pt>
                <c:pt idx="5">
                  <c:v>9.2591924911793924E-2</c:v>
                </c:pt>
                <c:pt idx="6">
                  <c:v>0.11340472267706253</c:v>
                </c:pt>
                <c:pt idx="7">
                  <c:v>9.3531300381181945E-2</c:v>
                </c:pt>
                <c:pt idx="8">
                  <c:v>0.10825887709542578</c:v>
                </c:pt>
                <c:pt idx="9">
                  <c:v>8.727261392401384E-3</c:v>
                </c:pt>
                <c:pt idx="10">
                  <c:v>4.0480966782295402E-2</c:v>
                </c:pt>
                <c:pt idx="11">
                  <c:v>9.3783920770032558E-2</c:v>
                </c:pt>
                <c:pt idx="12">
                  <c:v>3.3280133124945023E-2</c:v>
                </c:pt>
                <c:pt idx="13">
                  <c:v>0.10041688710890335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E8-4EFC-A5A6-4AB9423C9E91}"/>
            </c:ext>
          </c:extLst>
        </c:ser>
        <c:ser>
          <c:idx val="3"/>
          <c:order val="1"/>
          <c:tx>
            <c:strRef>
              <c:f>'Dés par région_métier12'!$C$2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CDE8-4EFC-A5A6-4AB9423C9E91}"/>
              </c:ext>
            </c:extLst>
          </c:dPt>
          <c:dPt>
            <c:idx val="5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CDE8-4EFC-A5A6-4AB9423C9E91}"/>
              </c:ext>
            </c:extLst>
          </c:dPt>
          <c:dPt>
            <c:idx val="6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CDE8-4EFC-A5A6-4AB9423C9E91}"/>
              </c:ext>
            </c:extLst>
          </c:dPt>
          <c:dPt>
            <c:idx val="7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CDE8-4EFC-A5A6-4AB9423C9E91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CDE8-4EFC-A5A6-4AB9423C9E91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CDE8-4EFC-A5A6-4AB9423C9E91}"/>
              </c:ext>
            </c:extLst>
          </c:dPt>
          <c:dLbls>
            <c:dLbl>
              <c:idx val="5"/>
              <c:layout>
                <c:manualLayout>
                  <c:x val="2.461240310077519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E8-4EFC-A5A6-4AB9423C9E91}"/>
                </c:ext>
              </c:extLst>
            </c:dLbl>
            <c:dLbl>
              <c:idx val="6"/>
              <c:layout>
                <c:manualLayout>
                  <c:x val="2.096612115991961E-2"/>
                  <c:y val="1.962952744617601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E8-4EFC-A5A6-4AB9423C9E91}"/>
                </c:ext>
              </c:extLst>
            </c:dLbl>
            <c:dLbl>
              <c:idx val="7"/>
              <c:layout>
                <c:manualLayout>
                  <c:x val="2.1877691645133507E-2"/>
                  <c:y val="1.96295274461752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E8-4EFC-A5A6-4AB9423C9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région_métier12'!$A$3:$A$16</c:f>
              <c:strCache>
                <c:ptCount val="14"/>
                <c:pt idx="0">
                  <c:v>Corse</c:v>
                </c:pt>
                <c:pt idx="1">
                  <c:v>Pays de la Loire</c:v>
                </c:pt>
                <c:pt idx="2">
                  <c:v>Occitanie</c:v>
                </c:pt>
                <c:pt idx="3">
                  <c:v>Bretagne</c:v>
                </c:pt>
                <c:pt idx="4">
                  <c:v>Nouvelle-Aquitaine</c:v>
                </c:pt>
                <c:pt idx="5">
                  <c:v>Provence-Alpes-Côte d'Azur</c:v>
                </c:pt>
                <c:pt idx="6">
                  <c:v>Auvergne-Rhône-Alpes</c:v>
                </c:pt>
                <c:pt idx="7">
                  <c:v>France métropolitaine</c:v>
                </c:pt>
                <c:pt idx="8">
                  <c:v>Centre-Val de Loire</c:v>
                </c:pt>
                <c:pt idx="9">
                  <c:v>Île-de-France</c:v>
                </c:pt>
                <c:pt idx="10">
                  <c:v>Bourgogne-Franche-Comté</c:v>
                </c:pt>
                <c:pt idx="11">
                  <c:v>Hauts-de-France</c:v>
                </c:pt>
                <c:pt idx="12">
                  <c:v>Normandie</c:v>
                </c:pt>
                <c:pt idx="13">
                  <c:v>Grand Est</c:v>
                </c:pt>
              </c:strCache>
            </c:strRef>
          </c:cat>
          <c:val>
            <c:numRef>
              <c:f>'Dés par région_métier12'!$C$3:$C$16</c:f>
              <c:numCache>
                <c:formatCode>0%</c:formatCode>
                <c:ptCount val="14"/>
                <c:pt idx="0">
                  <c:v>0.18399516130310986</c:v>
                </c:pt>
                <c:pt idx="1">
                  <c:v>0.18890331686376255</c:v>
                </c:pt>
                <c:pt idx="2">
                  <c:v>0.20385771897039615</c:v>
                </c:pt>
                <c:pt idx="3">
                  <c:v>0.19971880677934406</c:v>
                </c:pt>
                <c:pt idx="4">
                  <c:v>0.20500412188845807</c:v>
                </c:pt>
                <c:pt idx="5">
                  <c:v>0.21865810077592943</c:v>
                </c:pt>
                <c:pt idx="6">
                  <c:v>0.20070320773420322</c:v>
                </c:pt>
                <c:pt idx="7">
                  <c:v>0.20305884652501252</c:v>
                </c:pt>
                <c:pt idx="8">
                  <c:v>0.2146239234790164</c:v>
                </c:pt>
                <c:pt idx="9">
                  <c:v>0.20786089088951884</c:v>
                </c:pt>
                <c:pt idx="10">
                  <c:v>0.21552655740460214</c:v>
                </c:pt>
                <c:pt idx="11">
                  <c:v>0.18620355123762256</c:v>
                </c:pt>
                <c:pt idx="12">
                  <c:v>0.20440173703864176</c:v>
                </c:pt>
                <c:pt idx="13">
                  <c:v>0.19327472569199988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DE8-4EFC-A5A6-4AB9423C9E91}"/>
            </c:ext>
          </c:extLst>
        </c:ser>
        <c:ser>
          <c:idx val="5"/>
          <c:order val="2"/>
          <c:tx>
            <c:strRef>
              <c:f>'Dés par région_métier12'!$E$2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DE8-4EFC-A5A6-4AB9423C9E91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DE8-4EFC-A5A6-4AB9423C9E91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DE8-4EFC-A5A6-4AB9423C9E91}"/>
              </c:ext>
            </c:extLst>
          </c:dPt>
          <c:dPt>
            <c:idx val="7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DE8-4EFC-A5A6-4AB9423C9E91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DE8-4EFC-A5A6-4AB9423C9E91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DE8-4EFC-A5A6-4AB9423C9E9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6CEE629B-C8EC-4DAA-91AA-7EB3E6A7970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CDE8-4EFC-A5A6-4AB9423C9E9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F9DA17B-AF6E-4B4A-9E12-D6E16929ED8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CDE8-4EFC-A5A6-4AB9423C9E9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EB3B624-7AC3-4E66-8FF5-8A9A402D868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CDE8-4EFC-A5A6-4AB9423C9E9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EFC5097-2C61-4441-B6FA-7E644F34C4C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CDE8-4EFC-A5A6-4AB9423C9E9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D9595AF-B0A9-4251-8764-8A8CB2CB013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CDE8-4EFC-A5A6-4AB9423C9E9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ECA56F5-2987-4474-B01D-49DB358A100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CDE8-4EFC-A5A6-4AB9423C9E9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EE3CC4A-07D6-4910-ADF2-F14E566F036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CDE8-4EFC-A5A6-4AB9423C9E91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7D3F4DC4-10E6-4479-834F-C3528AD577F2}" type="CELLRANGE">
                      <a:rPr lang="fr-FR"/>
                      <a:pPr>
                        <a:defRPr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CDE8-4EFC-A5A6-4AB9423C9E9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1CF440C-2FFA-4287-BC65-6834AE1449A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CDE8-4EFC-A5A6-4AB9423C9E9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B91B188-672B-4694-BD8C-CE96C5F87B1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CDE8-4EFC-A5A6-4AB9423C9E9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1C64FAB-D1A1-4383-971C-9E023555E54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CDE8-4EFC-A5A6-4AB9423C9E9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1E539AE-7B14-48FD-ACBB-1B14E01429F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CDE8-4EFC-A5A6-4AB9423C9E9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6E56415-8BDF-42CA-8C02-CDFC1581CB1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CDE8-4EFC-A5A6-4AB9423C9E9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B59949C-A189-4B05-8C76-66F41382BB4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CDE8-4EFC-A5A6-4AB9423C9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région_métier12'!$A$3:$A$16</c:f>
              <c:strCache>
                <c:ptCount val="14"/>
                <c:pt idx="0">
                  <c:v>Corse</c:v>
                </c:pt>
                <c:pt idx="1">
                  <c:v>Pays de la Loire</c:v>
                </c:pt>
                <c:pt idx="2">
                  <c:v>Occitanie</c:v>
                </c:pt>
                <c:pt idx="3">
                  <c:v>Bretagne</c:v>
                </c:pt>
                <c:pt idx="4">
                  <c:v>Nouvelle-Aquitaine</c:v>
                </c:pt>
                <c:pt idx="5">
                  <c:v>Provence-Alpes-Côte d'Azur</c:v>
                </c:pt>
                <c:pt idx="6">
                  <c:v>Auvergne-Rhône-Alpes</c:v>
                </c:pt>
                <c:pt idx="7">
                  <c:v>France métropolitaine</c:v>
                </c:pt>
                <c:pt idx="8">
                  <c:v>Centre-Val de Loire</c:v>
                </c:pt>
                <c:pt idx="9">
                  <c:v>Île-de-France</c:v>
                </c:pt>
                <c:pt idx="10">
                  <c:v>Bourgogne-Franche-Comté</c:v>
                </c:pt>
                <c:pt idx="11">
                  <c:v>Hauts-de-France</c:v>
                </c:pt>
                <c:pt idx="12">
                  <c:v>Normandie</c:v>
                </c:pt>
                <c:pt idx="13">
                  <c:v>Grand Est</c:v>
                </c:pt>
              </c:strCache>
            </c:strRef>
          </c:cat>
          <c:val>
            <c:numRef>
              <c:f>'Dés par région_métier12'!$E$3:$E$16</c:f>
              <c:numCache>
                <c:formatCode>0%</c:formatCode>
                <c:ptCount val="14"/>
                <c:pt idx="0">
                  <c:v>-0.303187487723862</c:v>
                </c:pt>
                <c:pt idx="1">
                  <c:v>-0.40863932200793135</c:v>
                </c:pt>
                <c:pt idx="2">
                  <c:v>-0.38032484841535363</c:v>
                </c:pt>
                <c:pt idx="3">
                  <c:v>-0.36717752256490155</c:v>
                </c:pt>
                <c:pt idx="4">
                  <c:v>-0.38884519117247185</c:v>
                </c:pt>
                <c:pt idx="5">
                  <c:v>-0.39242570064702753</c:v>
                </c:pt>
                <c:pt idx="6">
                  <c:v>-0.42321045548968861</c:v>
                </c:pt>
                <c:pt idx="7">
                  <c:v>-0.4342331463256297</c:v>
                </c:pt>
                <c:pt idx="8">
                  <c:v>-0.43918211605720298</c:v>
                </c:pt>
                <c:pt idx="9">
                  <c:v>-0.47505000145582138</c:v>
                </c:pt>
                <c:pt idx="10">
                  <c:v>-0.45485516500984841</c:v>
                </c:pt>
                <c:pt idx="11">
                  <c:v>-0.50880929114360318</c:v>
                </c:pt>
                <c:pt idx="12">
                  <c:v>-0.45690182894105374</c:v>
                </c:pt>
                <c:pt idx="13">
                  <c:v>-0.50413551662936662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région_métier12'!$K$3:$K$16</c15:f>
                <c15:dlblRangeCache>
                  <c:ptCount val="14"/>
                  <c:pt idx="0">
                    <c:v>30%</c:v>
                  </c:pt>
                  <c:pt idx="1">
                    <c:v>41%</c:v>
                  </c:pt>
                  <c:pt idx="2">
                    <c:v>38%</c:v>
                  </c:pt>
                  <c:pt idx="3">
                    <c:v>37%</c:v>
                  </c:pt>
                  <c:pt idx="4">
                    <c:v>39%</c:v>
                  </c:pt>
                  <c:pt idx="5">
                    <c:v>39%</c:v>
                  </c:pt>
                  <c:pt idx="6">
                    <c:v>42%</c:v>
                  </c:pt>
                  <c:pt idx="7">
                    <c:v>43%</c:v>
                  </c:pt>
                  <c:pt idx="8">
                    <c:v>44%</c:v>
                  </c:pt>
                  <c:pt idx="9">
                    <c:v>48%</c:v>
                  </c:pt>
                  <c:pt idx="10">
                    <c:v>45%</c:v>
                  </c:pt>
                  <c:pt idx="11">
                    <c:v>51%</c:v>
                  </c:pt>
                  <c:pt idx="12">
                    <c:v>46%</c:v>
                  </c:pt>
                  <c:pt idx="13">
                    <c:v>50%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E-CDE8-4EFC-A5A6-4AB9423C9E91}"/>
            </c:ext>
          </c:extLst>
        </c:ser>
        <c:ser>
          <c:idx val="1"/>
          <c:order val="3"/>
          <c:tx>
            <c:strRef>
              <c:f>'Dés par région_métier12'!$F$2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DE8-4EFC-A5A6-4AB9423C9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région_métier12'!$A$3:$A$16</c:f>
              <c:strCache>
                <c:ptCount val="14"/>
                <c:pt idx="0">
                  <c:v>Corse</c:v>
                </c:pt>
                <c:pt idx="1">
                  <c:v>Pays de la Loire</c:v>
                </c:pt>
                <c:pt idx="2">
                  <c:v>Occitanie</c:v>
                </c:pt>
                <c:pt idx="3">
                  <c:v>Bretagne</c:v>
                </c:pt>
                <c:pt idx="4">
                  <c:v>Nouvelle-Aquitaine</c:v>
                </c:pt>
                <c:pt idx="5">
                  <c:v>Provence-Alpes-Côte d'Azur</c:v>
                </c:pt>
                <c:pt idx="6">
                  <c:v>Auvergne-Rhône-Alpes</c:v>
                </c:pt>
                <c:pt idx="7">
                  <c:v>France métropolitaine</c:v>
                </c:pt>
                <c:pt idx="8">
                  <c:v>Centre-Val de Loire</c:v>
                </c:pt>
                <c:pt idx="9">
                  <c:v>Île-de-France</c:v>
                </c:pt>
                <c:pt idx="10">
                  <c:v>Bourgogne-Franche-Comté</c:v>
                </c:pt>
                <c:pt idx="11">
                  <c:v>Hauts-de-France</c:v>
                </c:pt>
                <c:pt idx="12">
                  <c:v>Normandie</c:v>
                </c:pt>
                <c:pt idx="13">
                  <c:v>Grand Est</c:v>
                </c:pt>
              </c:strCache>
            </c:strRef>
          </c:cat>
          <c:val>
            <c:numRef>
              <c:f>'Dés par région_métier12'!$F$3:$F$16</c:f>
              <c:numCache>
                <c:formatCode>0%</c:formatCode>
                <c:ptCount val="14"/>
                <c:pt idx="0">
                  <c:v>-7.7298663400640913E-2</c:v>
                </c:pt>
                <c:pt idx="1">
                  <c:v>-1.0913941734823173E-2</c:v>
                </c:pt>
                <c:pt idx="2">
                  <c:v>-3.1715236098695053E-2</c:v>
                </c:pt>
                <c:pt idx="3">
                  <c:v>-6.907980801914472E-2</c:v>
                </c:pt>
                <c:pt idx="4">
                  <c:v>-4.6800199615357155E-2</c:v>
                </c:pt>
                <c:pt idx="5">
                  <c:v>-2.7599132941865463E-2</c:v>
                </c:pt>
                <c:pt idx="6">
                  <c:v>-1.9059049759481445E-2</c:v>
                </c:pt>
                <c:pt idx="7">
                  <c:v>4.0416591160937226E-18</c:v>
                </c:pt>
                <c:pt idx="8">
                  <c:v>-3.3289712527812224E-2</c:v>
                </c:pt>
                <c:pt idx="9">
                  <c:v>8.975745705475309E-2</c:v>
                </c:pt>
                <c:pt idx="10">
                  <c:v>1.3535319735190737E-2</c:v>
                </c:pt>
                <c:pt idx="11">
                  <c:v>1.9007982139561161E-2</c:v>
                </c:pt>
                <c:pt idx="12">
                  <c:v>8.5407847732858148E-3</c:v>
                </c:pt>
                <c:pt idx="13">
                  <c:v>-2.1199964874720873E-3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CDE8-4EFC-A5A6-4AB9423C9E91}"/>
            </c:ext>
          </c:extLst>
        </c:ser>
        <c:ser>
          <c:idx val="4"/>
          <c:order val="5"/>
          <c:tx>
            <c:strRef>
              <c:f>'Dés par région_métier12'!$I$2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22DC16B-A14E-4365-B3B9-649FBBBBB42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CDE8-4EFC-A5A6-4AB9423C9E9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C60B7C9-54FF-4FEE-A3B8-5494DE72D93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CDE8-4EFC-A5A6-4AB9423C9E9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DE74076-D9E5-47C7-AE20-B5558A05AF7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CDE8-4EFC-A5A6-4AB9423C9E9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F14CD3B-2BA7-4F57-AAB9-7590BCBAB3F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CDE8-4EFC-A5A6-4AB9423C9E9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E2D60E2-587E-406A-BF2A-88A2BF3A6AC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CDE8-4EFC-A5A6-4AB9423C9E9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59026C1-66AF-4E61-9A93-EB64D6DA24D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CDE8-4EFC-A5A6-4AB9423C9E9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3CDB256-D365-4A66-9B7A-7189B73D9B3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CDE8-4EFC-A5A6-4AB9423C9E9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C258156-6B57-4842-85B9-ACBD3F7FD2E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CDE8-4EFC-A5A6-4AB9423C9E9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F07E260-5EF5-429C-8B9A-978819CCD06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CDE8-4EFC-A5A6-4AB9423C9E9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13098C8-DF92-4424-A797-59E65533492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CDE8-4EFC-A5A6-4AB9423C9E9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5AD6719-4E6C-42FD-BCE6-E2E6CD8EA5A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CDE8-4EFC-A5A6-4AB9423C9E9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0844F73-7833-4F06-93E2-1FF1ABBFF96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CDE8-4EFC-A5A6-4AB9423C9E9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0EAB17F-1FD6-453A-B61F-44A1B618119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CDE8-4EFC-A5A6-4AB9423C9E9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0920C00-9CE8-4B69-B905-F64E0D9A18A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CDE8-4EFC-A5A6-4AB9423C9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région_métier12'!$A$3:$A$16</c:f>
              <c:strCache>
                <c:ptCount val="14"/>
                <c:pt idx="0">
                  <c:v>Corse</c:v>
                </c:pt>
                <c:pt idx="1">
                  <c:v>Pays de la Loire</c:v>
                </c:pt>
                <c:pt idx="2">
                  <c:v>Occitanie</c:v>
                </c:pt>
                <c:pt idx="3">
                  <c:v>Bretagne</c:v>
                </c:pt>
                <c:pt idx="4">
                  <c:v>Nouvelle-Aquitaine</c:v>
                </c:pt>
                <c:pt idx="5">
                  <c:v>Provence-Alpes-Côte d'Azur</c:v>
                </c:pt>
                <c:pt idx="6">
                  <c:v>Auvergne-Rhône-Alpes</c:v>
                </c:pt>
                <c:pt idx="7">
                  <c:v>France métropolitaine</c:v>
                </c:pt>
                <c:pt idx="8">
                  <c:v>Centre-Val de Loire</c:v>
                </c:pt>
                <c:pt idx="9">
                  <c:v>Île-de-France</c:v>
                </c:pt>
                <c:pt idx="10">
                  <c:v>Bourgogne-Franche-Comté</c:v>
                </c:pt>
                <c:pt idx="11">
                  <c:v>Hauts-de-France</c:v>
                </c:pt>
                <c:pt idx="12">
                  <c:v>Normandie</c:v>
                </c:pt>
                <c:pt idx="13">
                  <c:v>Grand Est</c:v>
                </c:pt>
              </c:strCache>
            </c:strRef>
          </c:cat>
          <c:val>
            <c:numRef>
              <c:f>'Dés par région_métier12'!$I$3:$I$16</c:f>
              <c:numCache>
                <c:formatCode>0.0%</c:formatCode>
                <c:ptCount val="14"/>
                <c:pt idx="0">
                  <c:v>7.0000000000000007E-2</c:v>
                </c:pt>
                <c:pt idx="1">
                  <c:v>0.12508935564702989</c:v>
                </c:pt>
                <c:pt idx="2">
                  <c:v>0.16034901624281253</c:v>
                </c:pt>
                <c:pt idx="3">
                  <c:v>0.13922988073263232</c:v>
                </c:pt>
                <c:pt idx="4">
                  <c:v>0.14317483655229024</c:v>
                </c:pt>
                <c:pt idx="5">
                  <c:v>0.17915830107140882</c:v>
                </c:pt>
                <c:pt idx="6">
                  <c:v>0.1763003963478664</c:v>
                </c:pt>
                <c:pt idx="7">
                  <c:v>0.19381817985293767</c:v>
                </c:pt>
                <c:pt idx="8">
                  <c:v>0.16752552618468994</c:v>
                </c:pt>
                <c:pt idx="9">
                  <c:v>0.18406271742245886</c:v>
                </c:pt>
                <c:pt idx="10">
                  <c:v>0.22086548283704388</c:v>
                </c:pt>
                <c:pt idx="11">
                  <c:v>0.19141287261191586</c:v>
                </c:pt>
                <c:pt idx="12">
                  <c:v>0.24418567182225956</c:v>
                </c:pt>
                <c:pt idx="13">
                  <c:v>0.19671671395822893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région_métier12'!$N$3:$N$16</c15:f>
                <c15:dlblRangeCache>
                  <c:ptCount val="14"/>
                  <c:pt idx="0">
                    <c:v>0</c:v>
                  </c:pt>
                  <c:pt idx="1">
                    <c:v>-1</c:v>
                  </c:pt>
                  <c:pt idx="2">
                    <c:v>-4</c:v>
                  </c:pt>
                  <c:pt idx="3">
                    <c:v>-2</c:v>
                  </c:pt>
                  <c:pt idx="4">
                    <c:v>-4</c:v>
                  </c:pt>
                  <c:pt idx="5">
                    <c:v>-4</c:v>
                  </c:pt>
                  <c:pt idx="6">
                    <c:v>-7</c:v>
                  </c:pt>
                  <c:pt idx="7">
                    <c:v>-60</c:v>
                  </c:pt>
                  <c:pt idx="8">
                    <c:v>-2</c:v>
                  </c:pt>
                  <c:pt idx="9">
                    <c:v>-14</c:v>
                  </c:pt>
                  <c:pt idx="10">
                    <c:v>-3</c:v>
                  </c:pt>
                  <c:pt idx="11">
                    <c:v>-7</c:v>
                  </c:pt>
                  <c:pt idx="12">
                    <c:v>-4</c:v>
                  </c:pt>
                  <c:pt idx="13">
                    <c:v>-8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E-CDE8-4EFC-A5A6-4AB9423C9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région_métier12'!$G$2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région_métier12'!$G$3:$G$16</c:f>
              <c:numCache>
                <c:formatCode>0%</c:formatCode>
                <c:ptCount val="14"/>
                <c:pt idx="0">
                  <c:v>3.9922175634629284E-2</c:v>
                </c:pt>
                <c:pt idx="1">
                  <c:v>-5.4234292630652312E-2</c:v>
                </c:pt>
                <c:pt idx="2">
                  <c:v>-8.1980773997729045E-2</c:v>
                </c:pt>
                <c:pt idx="3">
                  <c:v>-8.5078884557546433E-2</c:v>
                </c:pt>
                <c:pt idx="4">
                  <c:v>-8.8411900580987093E-2</c:v>
                </c:pt>
                <c:pt idx="5">
                  <c:v>-0.10877480790116963</c:v>
                </c:pt>
                <c:pt idx="6">
                  <c:v>-0.12816157483790433</c:v>
                </c:pt>
                <c:pt idx="7">
                  <c:v>-0.13764299941943525</c:v>
                </c:pt>
                <c:pt idx="8">
                  <c:v>-0.149589028010573</c:v>
                </c:pt>
                <c:pt idx="9">
                  <c:v>-0.16870439211914806</c:v>
                </c:pt>
                <c:pt idx="10">
                  <c:v>-0.18531232108776013</c:v>
                </c:pt>
                <c:pt idx="11">
                  <c:v>-0.20981383699638689</c:v>
                </c:pt>
                <c:pt idx="12">
                  <c:v>-0.21067917400418115</c:v>
                </c:pt>
                <c:pt idx="13">
                  <c:v>-0.21256390031593547</c:v>
                </c:pt>
              </c:numCache>
            </c:numRef>
          </c:xVal>
          <c:yVal>
            <c:numRef>
              <c:f>'Dés par région_métier12'!$M$3:$M$16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F-CDE8-4EFC-A5A6-4AB9423C9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55000000000000004"/>
          <c:min val="-0.5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  <c:majorUnit val="0.1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région_métier13'!$B$2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A4-47DC-BF5E-8D157BF11B81}"/>
              </c:ext>
            </c:extLst>
          </c:dPt>
          <c:dPt>
            <c:idx val="5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4A4-47DC-BF5E-8D157BF11B81}"/>
              </c:ext>
            </c:extLst>
          </c:dPt>
          <c:dPt>
            <c:idx val="6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4A4-47DC-BF5E-8D157BF11B81}"/>
              </c:ext>
            </c:extLst>
          </c:dPt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A4-47DC-BF5E-8D157BF11B81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A4-47DC-BF5E-8D157BF11B81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4A4-47DC-BF5E-8D157BF11B81}"/>
              </c:ext>
            </c:extLst>
          </c:dPt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4A4-47DC-BF5E-8D157BF11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région_métier13'!$A$3:$A$16</c:f>
              <c:strCache>
                <c:ptCount val="14"/>
                <c:pt idx="0">
                  <c:v>Auvergne-Rhône-Alpes</c:v>
                </c:pt>
                <c:pt idx="1">
                  <c:v>Île-de-France</c:v>
                </c:pt>
                <c:pt idx="2">
                  <c:v>Nouvelle-Aquitaine</c:v>
                </c:pt>
                <c:pt idx="3">
                  <c:v>Occitanie</c:v>
                </c:pt>
                <c:pt idx="4">
                  <c:v>Provence-Alpes-Côte d'Azur</c:v>
                </c:pt>
                <c:pt idx="5">
                  <c:v>France métropolitaine</c:v>
                </c:pt>
                <c:pt idx="6">
                  <c:v>Corse</c:v>
                </c:pt>
                <c:pt idx="7">
                  <c:v>Hauts-de-France</c:v>
                </c:pt>
                <c:pt idx="8">
                  <c:v>Grand Est</c:v>
                </c:pt>
                <c:pt idx="9">
                  <c:v>Pays de la Loire</c:v>
                </c:pt>
                <c:pt idx="10">
                  <c:v>Bretagne</c:v>
                </c:pt>
                <c:pt idx="11">
                  <c:v>Bourgogne-Franche-Comté</c:v>
                </c:pt>
                <c:pt idx="12">
                  <c:v>Normandie</c:v>
                </c:pt>
                <c:pt idx="13">
                  <c:v>Centre-Val de Loire</c:v>
                </c:pt>
              </c:strCache>
            </c:strRef>
          </c:cat>
          <c:val>
            <c:numRef>
              <c:f>'Dés par région_métier13'!$B$3:$B$16</c:f>
              <c:numCache>
                <c:formatCode>0%</c:formatCode>
                <c:ptCount val="14"/>
                <c:pt idx="0">
                  <c:v>8.4246002283440993E-2</c:v>
                </c:pt>
                <c:pt idx="1">
                  <c:v>3.1790828895060616E-2</c:v>
                </c:pt>
                <c:pt idx="2">
                  <c:v>4.7151761294415472E-2</c:v>
                </c:pt>
                <c:pt idx="3">
                  <c:v>4.4144353811925399E-2</c:v>
                </c:pt>
                <c:pt idx="4">
                  <c:v>3.9067873782466712E-2</c:v>
                </c:pt>
                <c:pt idx="5">
                  <c:v>2.1383553120062845E-2</c:v>
                </c:pt>
                <c:pt idx="6">
                  <c:v>7.9007025116234975E-2</c:v>
                </c:pt>
                <c:pt idx="7">
                  <c:v>9.4964271324888081E-3</c:v>
                </c:pt>
                <c:pt idx="8">
                  <c:v>-2.7635279366971008E-2</c:v>
                </c:pt>
                <c:pt idx="9">
                  <c:v>2.3840157180292039E-2</c:v>
                </c:pt>
                <c:pt idx="10">
                  <c:v>2.0193394838842142E-2</c:v>
                </c:pt>
                <c:pt idx="11">
                  <c:v>-5.3232746302389999E-2</c:v>
                </c:pt>
                <c:pt idx="12">
                  <c:v>-5.4197439692415576E-2</c:v>
                </c:pt>
                <c:pt idx="13">
                  <c:v>-5.3807365028979454E-2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A4-47DC-BF5E-8D157BF11B81}"/>
            </c:ext>
          </c:extLst>
        </c:ser>
        <c:ser>
          <c:idx val="3"/>
          <c:order val="1"/>
          <c:tx>
            <c:strRef>
              <c:f>'Dés par région_métier13'!$C$2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04A4-47DC-BF5E-8D157BF11B81}"/>
              </c:ext>
            </c:extLst>
          </c:dPt>
          <c:dPt>
            <c:idx val="5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04A4-47DC-BF5E-8D157BF11B81}"/>
              </c:ext>
            </c:extLst>
          </c:dPt>
          <c:dPt>
            <c:idx val="6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04A4-47DC-BF5E-8D157BF11B81}"/>
              </c:ext>
            </c:extLst>
          </c:dPt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04A4-47DC-BF5E-8D157BF11B81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04A4-47DC-BF5E-8D157BF11B81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4A4-47DC-BF5E-8D157BF11B81}"/>
              </c:ext>
            </c:extLst>
          </c:dPt>
          <c:dLbls>
            <c:dLbl>
              <c:idx val="5"/>
              <c:layout>
                <c:manualLayout>
                  <c:x val="2.461240310077519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A4-47DC-BF5E-8D157BF11B81}"/>
                </c:ext>
              </c:extLst>
            </c:dLbl>
            <c:dLbl>
              <c:idx val="6"/>
              <c:layout>
                <c:manualLayout>
                  <c:x val="2.096612115991961E-2"/>
                  <c:y val="1.962952744617601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A4-47DC-BF5E-8D157BF11B81}"/>
                </c:ext>
              </c:extLst>
            </c:dLbl>
            <c:dLbl>
              <c:idx val="7"/>
              <c:layout>
                <c:manualLayout>
                  <c:x val="2.1877691645133507E-2"/>
                  <c:y val="1.962952744617529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A4-47DC-BF5E-8D157BF11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région_métier13'!$A$3:$A$16</c:f>
              <c:strCache>
                <c:ptCount val="14"/>
                <c:pt idx="0">
                  <c:v>Auvergne-Rhône-Alpes</c:v>
                </c:pt>
                <c:pt idx="1">
                  <c:v>Île-de-France</c:v>
                </c:pt>
                <c:pt idx="2">
                  <c:v>Nouvelle-Aquitaine</c:v>
                </c:pt>
                <c:pt idx="3">
                  <c:v>Occitanie</c:v>
                </c:pt>
                <c:pt idx="4">
                  <c:v>Provence-Alpes-Côte d'Azur</c:v>
                </c:pt>
                <c:pt idx="5">
                  <c:v>France métropolitaine</c:v>
                </c:pt>
                <c:pt idx="6">
                  <c:v>Corse</c:v>
                </c:pt>
                <c:pt idx="7">
                  <c:v>Hauts-de-France</c:v>
                </c:pt>
                <c:pt idx="8">
                  <c:v>Grand Est</c:v>
                </c:pt>
                <c:pt idx="9">
                  <c:v>Pays de la Loire</c:v>
                </c:pt>
                <c:pt idx="10">
                  <c:v>Bretagne</c:v>
                </c:pt>
                <c:pt idx="11">
                  <c:v>Bourgogne-Franche-Comté</c:v>
                </c:pt>
                <c:pt idx="12">
                  <c:v>Normandie</c:v>
                </c:pt>
                <c:pt idx="13">
                  <c:v>Centre-Val de Loire</c:v>
                </c:pt>
              </c:strCache>
            </c:strRef>
          </c:cat>
          <c:val>
            <c:numRef>
              <c:f>'Dés par région_métier13'!$C$3:$C$16</c:f>
              <c:numCache>
                <c:formatCode>0%</c:formatCode>
                <c:ptCount val="14"/>
                <c:pt idx="0">
                  <c:v>0.37223775608198689</c:v>
                </c:pt>
                <c:pt idx="1">
                  <c:v>0.36392781624628817</c:v>
                </c:pt>
                <c:pt idx="2">
                  <c:v>0.37905018070337343</c:v>
                </c:pt>
                <c:pt idx="3">
                  <c:v>0.37317801636867381</c:v>
                </c:pt>
                <c:pt idx="4">
                  <c:v>0.36406539035846602</c:v>
                </c:pt>
                <c:pt idx="5">
                  <c:v>0.37720206786692922</c:v>
                </c:pt>
                <c:pt idx="6">
                  <c:v>0.30890664339729018</c:v>
                </c:pt>
                <c:pt idx="7">
                  <c:v>0.38358475155767485</c:v>
                </c:pt>
                <c:pt idx="8">
                  <c:v>0.39744189882976433</c:v>
                </c:pt>
                <c:pt idx="9">
                  <c:v>0.37594759212569051</c:v>
                </c:pt>
                <c:pt idx="10">
                  <c:v>0.37090286429279606</c:v>
                </c:pt>
                <c:pt idx="11">
                  <c:v>0.3985465438655682</c:v>
                </c:pt>
                <c:pt idx="12">
                  <c:v>0.39767333814492006</c:v>
                </c:pt>
                <c:pt idx="13">
                  <c:v>0.38941331369475679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4A4-47DC-BF5E-8D157BF11B81}"/>
            </c:ext>
          </c:extLst>
        </c:ser>
        <c:ser>
          <c:idx val="5"/>
          <c:order val="2"/>
          <c:tx>
            <c:strRef>
              <c:f>'Dés par région_métier13'!$E$2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4A4-47DC-BF5E-8D157BF11B81}"/>
              </c:ext>
            </c:extLst>
          </c:dPt>
          <c:dPt>
            <c:idx val="5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4A4-47DC-BF5E-8D157BF11B81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4A4-47DC-BF5E-8D157BF11B81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4A4-47DC-BF5E-8D157BF11B81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4A4-47DC-BF5E-8D157BF11B81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4A4-47DC-BF5E-8D157BF11B8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BEFCF246-964F-48A7-81DC-DB3C399C76E0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04A4-47DC-BF5E-8D157BF11B8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213F3AC-2854-4C8A-BD54-ACD8102D0CC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04A4-47DC-BF5E-8D157BF11B8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069AF33-74EA-40A4-9055-169DCA56BD1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04A4-47DC-BF5E-8D157BF11B8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B58815E-EFC2-479D-A3E4-C9BFB0D557D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04A4-47DC-BF5E-8D157BF11B8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FA18E60-52E2-4DD6-AF11-AFA98ED07C2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04A4-47DC-BF5E-8D157BF11B81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A3063E73-4F55-4C97-9331-4C226B2BF2DB}" type="CELLRANGE">
                      <a:rPr lang="fr-FR"/>
                      <a:pPr>
                        <a:defRPr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04A4-47DC-BF5E-8D157BF11B8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6781F89-5229-4718-85F3-95DDBF2EBA4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04A4-47DC-BF5E-8D157BF11B8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2C06D55-5126-4737-BB24-75456C5C2A3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04A4-47DC-BF5E-8D157BF11B8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69F9B00-BFDD-4684-9EB8-730E8C6AA6B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04A4-47DC-BF5E-8D157BF11B8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3CEE8E5-8166-46EC-AFCD-1885DF9F93E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04A4-47DC-BF5E-8D157BF11B8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69D27B5-F0BA-4A76-929F-8904A5D3FE8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04A4-47DC-BF5E-8D157BF11B8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654F392-3F15-4680-AA10-49643AE4393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04A4-47DC-BF5E-8D157BF11B8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60F6324-659A-4FA1-B926-7FA21DF0695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04A4-47DC-BF5E-8D157BF11B8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86F6F4A-2745-4EE4-A1BC-BF3FFC0A843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04A4-47DC-BF5E-8D157BF11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région_métier13'!$A$3:$A$16</c:f>
              <c:strCache>
                <c:ptCount val="14"/>
                <c:pt idx="0">
                  <c:v>Auvergne-Rhône-Alpes</c:v>
                </c:pt>
                <c:pt idx="1">
                  <c:v>Île-de-France</c:v>
                </c:pt>
                <c:pt idx="2">
                  <c:v>Nouvelle-Aquitaine</c:v>
                </c:pt>
                <c:pt idx="3">
                  <c:v>Occitanie</c:v>
                </c:pt>
                <c:pt idx="4">
                  <c:v>Provence-Alpes-Côte d'Azur</c:v>
                </c:pt>
                <c:pt idx="5">
                  <c:v>France métropolitaine</c:v>
                </c:pt>
                <c:pt idx="6">
                  <c:v>Corse</c:v>
                </c:pt>
                <c:pt idx="7">
                  <c:v>Hauts-de-France</c:v>
                </c:pt>
                <c:pt idx="8">
                  <c:v>Grand Est</c:v>
                </c:pt>
                <c:pt idx="9">
                  <c:v>Pays de la Loire</c:v>
                </c:pt>
                <c:pt idx="10">
                  <c:v>Bretagne</c:v>
                </c:pt>
                <c:pt idx="11">
                  <c:v>Bourgogne-Franche-Comté</c:v>
                </c:pt>
                <c:pt idx="12">
                  <c:v>Normandie</c:v>
                </c:pt>
                <c:pt idx="13">
                  <c:v>Centre-Val de Loire</c:v>
                </c:pt>
              </c:strCache>
            </c:strRef>
          </c:cat>
          <c:val>
            <c:numRef>
              <c:f>'Dés par région_métier13'!$E$3:$E$16</c:f>
              <c:numCache>
                <c:formatCode>0%</c:formatCode>
                <c:ptCount val="14"/>
                <c:pt idx="0">
                  <c:v>-0.13374588122683356</c:v>
                </c:pt>
                <c:pt idx="1">
                  <c:v>-0.10283487491310923</c:v>
                </c:pt>
                <c:pt idx="2">
                  <c:v>-0.12865255547487478</c:v>
                </c:pt>
                <c:pt idx="3">
                  <c:v>-0.1306560376968616</c:v>
                </c:pt>
                <c:pt idx="4">
                  <c:v>-0.12323917669436618</c:v>
                </c:pt>
                <c:pt idx="5">
                  <c:v>-0.13085516119111223</c:v>
                </c:pt>
                <c:pt idx="6">
                  <c:v>-0.1233048734787635</c:v>
                </c:pt>
                <c:pt idx="7">
                  <c:v>-0.13957213180858524</c:v>
                </c:pt>
                <c:pt idx="8">
                  <c:v>-0.13090574000735192</c:v>
                </c:pt>
                <c:pt idx="9">
                  <c:v>-0.15413629012922808</c:v>
                </c:pt>
                <c:pt idx="10">
                  <c:v>-0.16409950323082659</c:v>
                </c:pt>
                <c:pt idx="11">
                  <c:v>-0.14009790930727395</c:v>
                </c:pt>
                <c:pt idx="12">
                  <c:v>-0.14712174394284075</c:v>
                </c:pt>
                <c:pt idx="13">
                  <c:v>-0.13844326192624112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région_métier13'!$K$3:$K$16</c15:f>
                <c15:dlblRangeCache>
                  <c:ptCount val="14"/>
                  <c:pt idx="0">
                    <c:v>13%</c:v>
                  </c:pt>
                  <c:pt idx="1">
                    <c:v>10%</c:v>
                  </c:pt>
                  <c:pt idx="2">
                    <c:v>13%</c:v>
                  </c:pt>
                  <c:pt idx="3">
                    <c:v>13%</c:v>
                  </c:pt>
                  <c:pt idx="4">
                    <c:v>12%</c:v>
                  </c:pt>
                  <c:pt idx="5">
                    <c:v>13%</c:v>
                  </c:pt>
                  <c:pt idx="6">
                    <c:v>12%</c:v>
                  </c:pt>
                  <c:pt idx="7">
                    <c:v>14%</c:v>
                  </c:pt>
                  <c:pt idx="8">
                    <c:v>13%</c:v>
                  </c:pt>
                  <c:pt idx="9">
                    <c:v>15%</c:v>
                  </c:pt>
                  <c:pt idx="10">
                    <c:v>16%</c:v>
                  </c:pt>
                  <c:pt idx="11">
                    <c:v>14%</c:v>
                  </c:pt>
                  <c:pt idx="12">
                    <c:v>15%</c:v>
                  </c:pt>
                  <c:pt idx="13">
                    <c:v>14%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E-04A4-47DC-BF5E-8D157BF11B81}"/>
            </c:ext>
          </c:extLst>
        </c:ser>
        <c:ser>
          <c:idx val="1"/>
          <c:order val="3"/>
          <c:tx>
            <c:strRef>
              <c:f>'Dés par région_métier13'!$F$2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4A4-47DC-BF5E-8D157BF11B8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A4-47DC-BF5E-8D157BF11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région_métier13'!$A$3:$A$16</c:f>
              <c:strCache>
                <c:ptCount val="14"/>
                <c:pt idx="0">
                  <c:v>Auvergne-Rhône-Alpes</c:v>
                </c:pt>
                <c:pt idx="1">
                  <c:v>Île-de-France</c:v>
                </c:pt>
                <c:pt idx="2">
                  <c:v>Nouvelle-Aquitaine</c:v>
                </c:pt>
                <c:pt idx="3">
                  <c:v>Occitanie</c:v>
                </c:pt>
                <c:pt idx="4">
                  <c:v>Provence-Alpes-Côte d'Azur</c:v>
                </c:pt>
                <c:pt idx="5">
                  <c:v>France métropolitaine</c:v>
                </c:pt>
                <c:pt idx="6">
                  <c:v>Corse</c:v>
                </c:pt>
                <c:pt idx="7">
                  <c:v>Hauts-de-France</c:v>
                </c:pt>
                <c:pt idx="8">
                  <c:v>Grand Est</c:v>
                </c:pt>
                <c:pt idx="9">
                  <c:v>Pays de la Loire</c:v>
                </c:pt>
                <c:pt idx="10">
                  <c:v>Bretagne</c:v>
                </c:pt>
                <c:pt idx="11">
                  <c:v>Bourgogne-Franche-Comté</c:v>
                </c:pt>
                <c:pt idx="12">
                  <c:v>Normandie</c:v>
                </c:pt>
                <c:pt idx="13">
                  <c:v>Centre-Val de Loire</c:v>
                </c:pt>
              </c:strCache>
            </c:strRef>
          </c:cat>
          <c:val>
            <c:numRef>
              <c:f>'Dés par région_métier13'!$F$3:$F$16</c:f>
              <c:numCache>
                <c:formatCode>0%</c:formatCode>
                <c:ptCount val="14"/>
                <c:pt idx="0">
                  <c:v>-3.6786957236691081E-4</c:v>
                </c:pt>
                <c:pt idx="1">
                  <c:v>7.1639872484854485E-3</c:v>
                </c:pt>
                <c:pt idx="2">
                  <c:v>-5.5877726781749853E-3</c:v>
                </c:pt>
                <c:pt idx="3">
                  <c:v>-2.3998011794898566E-3</c:v>
                </c:pt>
                <c:pt idx="4">
                  <c:v>-5.7833179916795953E-5</c:v>
                </c:pt>
                <c:pt idx="5">
                  <c:v>9.0556323856884875E-19</c:v>
                </c:pt>
                <c:pt idx="6">
                  <c:v>-6.1034389120518716E-3</c:v>
                </c:pt>
                <c:pt idx="7">
                  <c:v>6.5271049832199503E-4</c:v>
                </c:pt>
                <c:pt idx="8">
                  <c:v>2.8608341518097137E-3</c:v>
                </c:pt>
                <c:pt idx="9">
                  <c:v>-4.0180705851752454E-3</c:v>
                </c:pt>
                <c:pt idx="10">
                  <c:v>-2.8687322706019971E-3</c:v>
                </c:pt>
                <c:pt idx="11">
                  <c:v>-5.413732626857121E-3</c:v>
                </c:pt>
                <c:pt idx="12">
                  <c:v>1.8017959596581406E-4</c:v>
                </c:pt>
                <c:pt idx="13">
                  <c:v>-3.0254822049551777E-3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04A4-47DC-BF5E-8D157BF11B81}"/>
            </c:ext>
          </c:extLst>
        </c:ser>
        <c:ser>
          <c:idx val="4"/>
          <c:order val="5"/>
          <c:tx>
            <c:strRef>
              <c:f>'Dés par région_métier13'!$I$2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ECDC398-E7EA-4D5D-B854-AA757EB7E59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04A4-47DC-BF5E-8D157BF11B8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C9B7057-CB66-43E1-9AAE-550D4281924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04A4-47DC-BF5E-8D157BF11B8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B052DB0-76D2-4D59-AD1C-B3AB222C3FC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04A4-47DC-BF5E-8D157BF11B8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036ABE7-0D08-41E3-AF61-89DB8C0CAB8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04A4-47DC-BF5E-8D157BF11B8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B7F4ED8-C043-44FC-A9DB-3498A953EAE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04A4-47DC-BF5E-8D157BF11B8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7D21A69-A235-4959-9316-C76229B6C8F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04A4-47DC-BF5E-8D157BF11B8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CE795D7-E818-43F0-AB48-9E5317DE6B9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04A4-47DC-BF5E-8D157BF11B8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582B415-BAE8-4AB2-BF67-E174CD304A4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04A4-47DC-BF5E-8D157BF11B8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9E90940-57C4-40E0-8513-60CACC3D653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04A4-47DC-BF5E-8D157BF11B8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7BAE65E-975A-4DA1-B562-3F3E6B5A77F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04A4-47DC-BF5E-8D157BF11B8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945288F-0E06-4486-A037-F72A4B303A3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04A4-47DC-BF5E-8D157BF11B8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14180D7-8BAD-4A25-99E6-5B390BE5880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04A4-47DC-BF5E-8D157BF11B8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51157B2-7039-4CFA-A6D4-27EE11A8660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04A4-47DC-BF5E-8D157BF11B8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49D3235-7B2C-40D0-9817-9130F4608E9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04A4-47DC-BF5E-8D157BF11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région_métier13'!$A$3:$A$16</c:f>
              <c:strCache>
                <c:ptCount val="14"/>
                <c:pt idx="0">
                  <c:v>Auvergne-Rhône-Alpes</c:v>
                </c:pt>
                <c:pt idx="1">
                  <c:v>Île-de-France</c:v>
                </c:pt>
                <c:pt idx="2">
                  <c:v>Nouvelle-Aquitaine</c:v>
                </c:pt>
                <c:pt idx="3">
                  <c:v>Occitanie</c:v>
                </c:pt>
                <c:pt idx="4">
                  <c:v>Provence-Alpes-Côte d'Azur</c:v>
                </c:pt>
                <c:pt idx="5">
                  <c:v>France métropolitaine</c:v>
                </c:pt>
                <c:pt idx="6">
                  <c:v>Corse</c:v>
                </c:pt>
                <c:pt idx="7">
                  <c:v>Hauts-de-France</c:v>
                </c:pt>
                <c:pt idx="8">
                  <c:v>Grand Est</c:v>
                </c:pt>
                <c:pt idx="9">
                  <c:v>Pays de la Loire</c:v>
                </c:pt>
                <c:pt idx="10">
                  <c:v>Bretagne</c:v>
                </c:pt>
                <c:pt idx="11">
                  <c:v>Bourgogne-Franche-Comté</c:v>
                </c:pt>
                <c:pt idx="12">
                  <c:v>Normandie</c:v>
                </c:pt>
                <c:pt idx="13">
                  <c:v>Centre-Val de Loire</c:v>
                </c:pt>
              </c:strCache>
            </c:strRef>
          </c:cat>
          <c:val>
            <c:numRef>
              <c:f>'Dés par région_métier13'!$I$3:$I$16</c:f>
              <c:numCache>
                <c:formatCode>0.0%</c:formatCode>
                <c:ptCount val="14"/>
                <c:pt idx="0">
                  <c:v>7.0000000000000007E-2</c:v>
                </c:pt>
                <c:pt idx="1">
                  <c:v>0.1236011259755937</c:v>
                </c:pt>
                <c:pt idx="2">
                  <c:v>0.10028181636763905</c:v>
                </c:pt>
                <c:pt idx="3">
                  <c:v>0.10916138818482873</c:v>
                </c:pt>
                <c:pt idx="4">
                  <c:v>0.12335049422449518</c:v>
                </c:pt>
                <c:pt idx="5">
                  <c:v>0.12789813737843592</c:v>
                </c:pt>
                <c:pt idx="6">
                  <c:v>0.13857008985190278</c:v>
                </c:pt>
                <c:pt idx="7">
                  <c:v>0.13274986917694237</c:v>
                </c:pt>
                <c:pt idx="8">
                  <c:v>0.1261810253838539</c:v>
                </c:pt>
                <c:pt idx="9">
                  <c:v>0.12669600905944534</c:v>
                </c:pt>
                <c:pt idx="10">
                  <c:v>0.13538749923378968</c:v>
                </c:pt>
                <c:pt idx="11">
                  <c:v>0.12793721449985973</c:v>
                </c:pt>
                <c:pt idx="12">
                  <c:v>0.12863024062454204</c:v>
                </c:pt>
                <c:pt idx="13">
                  <c:v>0.13707044467067114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région_métier13'!$N$3:$N$16</c15:f>
                <c15:dlblRangeCache>
                  <c:ptCount val="14"/>
                  <c:pt idx="0">
                    <c:v>48</c:v>
                  </c:pt>
                  <c:pt idx="1">
                    <c:v>65</c:v>
                  </c:pt>
                  <c:pt idx="2">
                    <c:v>35</c:v>
                  </c:pt>
                  <c:pt idx="3">
                    <c:v>32</c:v>
                  </c:pt>
                  <c:pt idx="4">
                    <c:v>27</c:v>
                  </c:pt>
                  <c:pt idx="5">
                    <c:v>328</c:v>
                  </c:pt>
                  <c:pt idx="6">
                    <c:v>2</c:v>
                  </c:pt>
                  <c:pt idx="7">
                    <c:v>30</c:v>
                  </c:pt>
                  <c:pt idx="8">
                    <c:v>26</c:v>
                  </c:pt>
                  <c:pt idx="9">
                    <c:v>17</c:v>
                  </c:pt>
                  <c:pt idx="10">
                    <c:v>14</c:v>
                  </c:pt>
                  <c:pt idx="11">
                    <c:v>11</c:v>
                  </c:pt>
                  <c:pt idx="12">
                    <c:v>13</c:v>
                  </c:pt>
                  <c:pt idx="13">
                    <c:v>9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F-04A4-47DC-BF5E-8D157BF11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région_métier13'!$G$2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région_métier13'!$G$3:$G$16</c:f>
              <c:numCache>
                <c:formatCode>0%</c:formatCode>
                <c:ptCount val="14"/>
                <c:pt idx="0">
                  <c:v>0.32237000756622741</c:v>
                </c:pt>
                <c:pt idx="1">
                  <c:v>0.30004775747672502</c:v>
                </c:pt>
                <c:pt idx="2">
                  <c:v>0.29196161384473907</c:v>
                </c:pt>
                <c:pt idx="3">
                  <c:v>0.28426653130424778</c:v>
                </c:pt>
                <c:pt idx="4">
                  <c:v>0.27983625426664976</c:v>
                </c:pt>
                <c:pt idx="5">
                  <c:v>0.26773045979587984</c:v>
                </c:pt>
                <c:pt idx="6">
                  <c:v>0.25850535612270975</c:v>
                </c:pt>
                <c:pt idx="7">
                  <c:v>0.25416175737990043</c:v>
                </c:pt>
                <c:pt idx="8">
                  <c:v>0.2417617136072511</c:v>
                </c:pt>
                <c:pt idx="9">
                  <c:v>0.24163338859157921</c:v>
                </c:pt>
                <c:pt idx="10">
                  <c:v>0.22412802363020962</c:v>
                </c:pt>
                <c:pt idx="11">
                  <c:v>0.19980215562904713</c:v>
                </c:pt>
                <c:pt idx="12">
                  <c:v>0.19653433410562954</c:v>
                </c:pt>
                <c:pt idx="13">
                  <c:v>0.194137204534581</c:v>
                </c:pt>
              </c:numCache>
            </c:numRef>
          </c:xVal>
          <c:yVal>
            <c:numRef>
              <c:f>'Dés par région_métier13'!$M$3:$M$16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0-04A4-47DC-BF5E-8D157BF11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55000000000000004"/>
          <c:min val="-0.25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  <c:majorUnit val="0.1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région_métier14'!$B$2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34-47D3-BE17-323143B9276E}"/>
              </c:ext>
            </c:extLst>
          </c:dPt>
          <c:dPt>
            <c:idx val="5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534-47D3-BE17-323143B9276E}"/>
              </c:ext>
            </c:extLst>
          </c:dPt>
          <c:dPt>
            <c:idx val="6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534-47D3-BE17-323143B9276E}"/>
              </c:ext>
            </c:extLst>
          </c:dPt>
          <c:dPt>
            <c:idx val="7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34-47D3-BE17-323143B9276E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34-47D3-BE17-323143B9276E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534-47D3-BE17-323143B9276E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534-47D3-BE17-323143B927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région_métier14'!$A$3:$A$16</c:f>
              <c:strCache>
                <c:ptCount val="14"/>
                <c:pt idx="0">
                  <c:v>Nouvelle-Aquitaine</c:v>
                </c:pt>
                <c:pt idx="1">
                  <c:v>Occitanie</c:v>
                </c:pt>
                <c:pt idx="2">
                  <c:v>Corse</c:v>
                </c:pt>
                <c:pt idx="3">
                  <c:v>Provence-Alpes-Côte d'Azur</c:v>
                </c:pt>
                <c:pt idx="4">
                  <c:v>Bourgogne-Franche-Comté</c:v>
                </c:pt>
                <c:pt idx="5">
                  <c:v>Auvergne-Rhône-Alpes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Pays de la Loire</c:v>
                </c:pt>
                <c:pt idx="10">
                  <c:v>Normandie</c:v>
                </c:pt>
                <c:pt idx="11">
                  <c:v>Centre-Val de Loire</c:v>
                </c:pt>
                <c:pt idx="12">
                  <c:v>Île-de-France</c:v>
                </c:pt>
                <c:pt idx="13">
                  <c:v>Hauts-de-France</c:v>
                </c:pt>
              </c:strCache>
            </c:strRef>
          </c:cat>
          <c:val>
            <c:numRef>
              <c:f>'Dés par région_métier14'!$B$3:$B$16</c:f>
              <c:numCache>
                <c:formatCode>0%</c:formatCode>
                <c:ptCount val="14"/>
                <c:pt idx="0">
                  <c:v>0.12545064068542777</c:v>
                </c:pt>
                <c:pt idx="1">
                  <c:v>0.10650792840409087</c:v>
                </c:pt>
                <c:pt idx="2">
                  <c:v>9.1301595525700302E-2</c:v>
                </c:pt>
                <c:pt idx="3">
                  <c:v>4.1655389431055317E-2</c:v>
                </c:pt>
                <c:pt idx="4">
                  <c:v>4.7552672011485844E-2</c:v>
                </c:pt>
                <c:pt idx="5">
                  <c:v>5.4296891676286881E-2</c:v>
                </c:pt>
                <c:pt idx="6">
                  <c:v>5.6488282409098305E-2</c:v>
                </c:pt>
                <c:pt idx="7">
                  <c:v>6.1044708350035795E-2</c:v>
                </c:pt>
                <c:pt idx="8">
                  <c:v>5.6488282409098353E-2</c:v>
                </c:pt>
                <c:pt idx="9">
                  <c:v>5.648828240909845E-2</c:v>
                </c:pt>
                <c:pt idx="10">
                  <c:v>3.5720443334853046E-2</c:v>
                </c:pt>
                <c:pt idx="11">
                  <c:v>3.4211808027654785E-2</c:v>
                </c:pt>
                <c:pt idx="12">
                  <c:v>5.6488282409098194E-2</c:v>
                </c:pt>
                <c:pt idx="13">
                  <c:v>1.9897672823490368E-2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34-47D3-BE17-323143B9276E}"/>
            </c:ext>
          </c:extLst>
        </c:ser>
        <c:ser>
          <c:idx val="3"/>
          <c:order val="1"/>
          <c:tx>
            <c:strRef>
              <c:f>'Dés par région_métier14'!$C$2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D534-47D3-BE17-323143B9276E}"/>
              </c:ext>
            </c:extLst>
          </c:dPt>
          <c:dPt>
            <c:idx val="5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534-47D3-BE17-323143B9276E}"/>
              </c:ext>
            </c:extLst>
          </c:dPt>
          <c:dPt>
            <c:idx val="6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D534-47D3-BE17-323143B9276E}"/>
              </c:ext>
            </c:extLst>
          </c:dPt>
          <c:dPt>
            <c:idx val="7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D534-47D3-BE17-323143B9276E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D534-47D3-BE17-323143B9276E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534-47D3-BE17-323143B9276E}"/>
              </c:ext>
            </c:extLst>
          </c:dPt>
          <c:dLbls>
            <c:dLbl>
              <c:idx val="5"/>
              <c:layout>
                <c:manualLayout>
                  <c:x val="2.461240310077519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34-47D3-BE17-323143B9276E}"/>
                </c:ext>
              </c:extLst>
            </c:dLbl>
            <c:dLbl>
              <c:idx val="6"/>
              <c:layout>
                <c:manualLayout>
                  <c:x val="2.096612115991961E-2"/>
                  <c:y val="1.962952744617601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34-47D3-BE17-323143B9276E}"/>
                </c:ext>
              </c:extLst>
            </c:dLbl>
            <c:dLbl>
              <c:idx val="7"/>
              <c:layout>
                <c:manualLayout>
                  <c:x val="2.1877691645133507E-2"/>
                  <c:y val="1.96295274461752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34-47D3-BE17-323143B927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région_métier14'!$A$3:$A$16</c:f>
              <c:strCache>
                <c:ptCount val="14"/>
                <c:pt idx="0">
                  <c:v>Nouvelle-Aquitaine</c:v>
                </c:pt>
                <c:pt idx="1">
                  <c:v>Occitanie</c:v>
                </c:pt>
                <c:pt idx="2">
                  <c:v>Corse</c:v>
                </c:pt>
                <c:pt idx="3">
                  <c:v>Provence-Alpes-Côte d'Azur</c:v>
                </c:pt>
                <c:pt idx="4">
                  <c:v>Bourgogne-Franche-Comté</c:v>
                </c:pt>
                <c:pt idx="5">
                  <c:v>Auvergne-Rhône-Alpes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Pays de la Loire</c:v>
                </c:pt>
                <c:pt idx="10">
                  <c:v>Normandie</c:v>
                </c:pt>
                <c:pt idx="11">
                  <c:v>Centre-Val de Loire</c:v>
                </c:pt>
                <c:pt idx="12">
                  <c:v>Île-de-France</c:v>
                </c:pt>
                <c:pt idx="13">
                  <c:v>Hauts-de-France</c:v>
                </c:pt>
              </c:strCache>
            </c:strRef>
          </c:cat>
          <c:val>
            <c:numRef>
              <c:f>'Dés par région_métier14'!$C$3:$C$16</c:f>
              <c:numCache>
                <c:formatCode>0%</c:formatCode>
                <c:ptCount val="14"/>
                <c:pt idx="0">
                  <c:v>0.22127939976293581</c:v>
                </c:pt>
                <c:pt idx="1">
                  <c:v>0.23274778644586885</c:v>
                </c:pt>
                <c:pt idx="2">
                  <c:v>0.23909359530534488</c:v>
                </c:pt>
                <c:pt idx="3">
                  <c:v>0.24007077831052784</c:v>
                </c:pt>
                <c:pt idx="4">
                  <c:v>0.22838703126949952</c:v>
                </c:pt>
                <c:pt idx="5">
                  <c:v>0.23624660940235587</c:v>
                </c:pt>
                <c:pt idx="6">
                  <c:v>0.22244338491168678</c:v>
                </c:pt>
                <c:pt idx="7">
                  <c:v>0.22125589632052867</c:v>
                </c:pt>
                <c:pt idx="8">
                  <c:v>0.21599243072195512</c:v>
                </c:pt>
                <c:pt idx="9">
                  <c:v>0.20906860664877319</c:v>
                </c:pt>
                <c:pt idx="10">
                  <c:v>0.23830671433010112</c:v>
                </c:pt>
                <c:pt idx="11">
                  <c:v>0.24357720554157619</c:v>
                </c:pt>
                <c:pt idx="12">
                  <c:v>0.20137190763539581</c:v>
                </c:pt>
                <c:pt idx="13">
                  <c:v>0.20469628934519254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534-47D3-BE17-323143B9276E}"/>
            </c:ext>
          </c:extLst>
        </c:ser>
        <c:ser>
          <c:idx val="5"/>
          <c:order val="2"/>
          <c:tx>
            <c:strRef>
              <c:f>'Dés par région_métier14'!$E$2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534-47D3-BE17-323143B9276E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534-47D3-BE17-323143B9276E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534-47D3-BE17-323143B9276E}"/>
              </c:ext>
            </c:extLst>
          </c:dPt>
          <c:dPt>
            <c:idx val="7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534-47D3-BE17-323143B9276E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534-47D3-BE17-323143B9276E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534-47D3-BE17-323143B9276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D64A20D8-B0B2-4E16-B1C3-E555E67EEA8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D534-47D3-BE17-323143B927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2849010-FC89-4B09-891D-DDE335A26C0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D534-47D3-BE17-323143B9276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D4DD08A-91FA-467A-9BF1-F608A74EB5D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D534-47D3-BE17-323143B9276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1F3F04B-0349-413D-B275-F7227FFF256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D534-47D3-BE17-323143B9276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B5F6FDF-E70B-43BF-89D1-1E56DF77963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D534-47D3-BE17-323143B9276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E38B284-D5B2-46B5-B09D-C4C6253A774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D534-47D3-BE17-323143B9276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BDC3EB7-6C73-455F-B7B7-38B875ECDEF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D534-47D3-BE17-323143B9276E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13C950C4-56A3-4EFA-9E91-3FA70D661D7D}" type="CELLRANGE">
                      <a:rPr lang="fr-FR"/>
                      <a:pPr>
                        <a:defRPr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D534-47D3-BE17-323143B9276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E0A63E3-88B3-4A1E-A196-76BD16B27BA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D534-47D3-BE17-323143B9276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D896C89-8EEF-4E87-A1BF-8679BA308E5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D534-47D3-BE17-323143B9276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9A332DC-90CC-4DBE-ACC1-E63A31CF9CD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D534-47D3-BE17-323143B9276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4ED6E92-53B4-4F60-8522-090E7019241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D534-47D3-BE17-323143B9276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512686A-386F-4666-BB61-45BACC24E0A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D534-47D3-BE17-323143B9276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0D9387A-C8D3-4375-AC03-98E20508EF9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D534-47D3-BE17-323143B927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région_métier14'!$A$3:$A$16</c:f>
              <c:strCache>
                <c:ptCount val="14"/>
                <c:pt idx="0">
                  <c:v>Nouvelle-Aquitaine</c:v>
                </c:pt>
                <c:pt idx="1">
                  <c:v>Occitanie</c:v>
                </c:pt>
                <c:pt idx="2">
                  <c:v>Corse</c:v>
                </c:pt>
                <c:pt idx="3">
                  <c:v>Provence-Alpes-Côte d'Azur</c:v>
                </c:pt>
                <c:pt idx="4">
                  <c:v>Bourgogne-Franche-Comté</c:v>
                </c:pt>
                <c:pt idx="5">
                  <c:v>Auvergne-Rhône-Alpes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Pays de la Loire</c:v>
                </c:pt>
                <c:pt idx="10">
                  <c:v>Normandie</c:v>
                </c:pt>
                <c:pt idx="11">
                  <c:v>Centre-Val de Loire</c:v>
                </c:pt>
                <c:pt idx="12">
                  <c:v>Île-de-France</c:v>
                </c:pt>
                <c:pt idx="13">
                  <c:v>Hauts-de-France</c:v>
                </c:pt>
              </c:strCache>
            </c:strRef>
          </c:cat>
          <c:val>
            <c:numRef>
              <c:f>'Dés par région_métier14'!$E$3:$E$16</c:f>
              <c:numCache>
                <c:formatCode>0%</c:formatCode>
                <c:ptCount val="14"/>
                <c:pt idx="0">
                  <c:v>-0.30961074987346204</c:v>
                </c:pt>
                <c:pt idx="1">
                  <c:v>-0.28865982963999171</c:v>
                </c:pt>
                <c:pt idx="2">
                  <c:v>-0.28077438103981567</c:v>
                </c:pt>
                <c:pt idx="3">
                  <c:v>-0.33118025381932126</c:v>
                </c:pt>
                <c:pt idx="4">
                  <c:v>-0.36753363866541855</c:v>
                </c:pt>
                <c:pt idx="5">
                  <c:v>-0.37061254061569771</c:v>
                </c:pt>
                <c:pt idx="6">
                  <c:v>-0.34656550849467699</c:v>
                </c:pt>
                <c:pt idx="7">
                  <c:v>-0.38021003303091777</c:v>
                </c:pt>
                <c:pt idx="8">
                  <c:v>-0.40008821794926896</c:v>
                </c:pt>
                <c:pt idx="9">
                  <c:v>-0.37223897812120027</c:v>
                </c:pt>
                <c:pt idx="10">
                  <c:v>-0.36310798961162905</c:v>
                </c:pt>
                <c:pt idx="11">
                  <c:v>-0.40410544140798732</c:v>
                </c:pt>
                <c:pt idx="12">
                  <c:v>-0.47527865409320325</c:v>
                </c:pt>
                <c:pt idx="13">
                  <c:v>-0.42194290073432589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région_métier14'!$K$3:$K$16</c15:f>
                <c15:dlblRangeCache>
                  <c:ptCount val="14"/>
                  <c:pt idx="0">
                    <c:v>31%</c:v>
                  </c:pt>
                  <c:pt idx="1">
                    <c:v>29%</c:v>
                  </c:pt>
                  <c:pt idx="2">
                    <c:v>28%</c:v>
                  </c:pt>
                  <c:pt idx="3">
                    <c:v>33%</c:v>
                  </c:pt>
                  <c:pt idx="4">
                    <c:v>37%</c:v>
                  </c:pt>
                  <c:pt idx="5">
                    <c:v>37%</c:v>
                  </c:pt>
                  <c:pt idx="6">
                    <c:v>35%</c:v>
                  </c:pt>
                  <c:pt idx="7">
                    <c:v>38%</c:v>
                  </c:pt>
                  <c:pt idx="8">
                    <c:v>40%</c:v>
                  </c:pt>
                  <c:pt idx="9">
                    <c:v>37%</c:v>
                  </c:pt>
                  <c:pt idx="10">
                    <c:v>36%</c:v>
                  </c:pt>
                  <c:pt idx="11">
                    <c:v>40%</c:v>
                  </c:pt>
                  <c:pt idx="12">
                    <c:v>48%</c:v>
                  </c:pt>
                  <c:pt idx="13">
                    <c:v>42%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E-D534-47D3-BE17-323143B9276E}"/>
            </c:ext>
          </c:extLst>
        </c:ser>
        <c:ser>
          <c:idx val="1"/>
          <c:order val="3"/>
          <c:tx>
            <c:strRef>
              <c:f>'Dés par région_métier14'!$F$2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534-47D3-BE17-323143B927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région_métier14'!$A$3:$A$16</c:f>
              <c:strCache>
                <c:ptCount val="14"/>
                <c:pt idx="0">
                  <c:v>Nouvelle-Aquitaine</c:v>
                </c:pt>
                <c:pt idx="1">
                  <c:v>Occitanie</c:v>
                </c:pt>
                <c:pt idx="2">
                  <c:v>Corse</c:v>
                </c:pt>
                <c:pt idx="3">
                  <c:v>Provence-Alpes-Côte d'Azur</c:v>
                </c:pt>
                <c:pt idx="4">
                  <c:v>Bourgogne-Franche-Comté</c:v>
                </c:pt>
                <c:pt idx="5">
                  <c:v>Auvergne-Rhône-Alpes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Pays de la Loire</c:v>
                </c:pt>
                <c:pt idx="10">
                  <c:v>Normandie</c:v>
                </c:pt>
                <c:pt idx="11">
                  <c:v>Centre-Val de Loire</c:v>
                </c:pt>
                <c:pt idx="12">
                  <c:v>Île-de-France</c:v>
                </c:pt>
                <c:pt idx="13">
                  <c:v>Hauts-de-France</c:v>
                </c:pt>
              </c:strCache>
            </c:strRef>
          </c:cat>
          <c:val>
            <c:numRef>
              <c:f>'Dés par région_métier14'!$F$3:$F$16</c:f>
              <c:numCache>
                <c:formatCode>0%</c:formatCode>
                <c:ptCount val="14"/>
                <c:pt idx="0">
                  <c:v>-2.1980902631177527E-2</c:v>
                </c:pt>
                <c:pt idx="1">
                  <c:v>-3.7776355537131032E-2</c:v>
                </c:pt>
                <c:pt idx="2">
                  <c:v>-6.0763526477706636E-2</c:v>
                </c:pt>
                <c:pt idx="3">
                  <c:v>-7.8388255512734726E-4</c:v>
                </c:pt>
                <c:pt idx="4">
                  <c:v>9.8107752341944302E-3</c:v>
                </c:pt>
                <c:pt idx="5">
                  <c:v>-1.2103798100316018E-2</c:v>
                </c:pt>
                <c:pt idx="6">
                  <c:v>-2.9244910104076049E-2</c:v>
                </c:pt>
                <c:pt idx="7">
                  <c:v>2.4606761063571078E-18</c:v>
                </c:pt>
                <c:pt idx="8">
                  <c:v>1.6907609468620743E-2</c:v>
                </c:pt>
                <c:pt idx="9">
                  <c:v>-5.8321268380472809E-3</c:v>
                </c:pt>
                <c:pt idx="10">
                  <c:v>-2.8248790207805713E-2</c:v>
                </c:pt>
                <c:pt idx="11">
                  <c:v>-5.0886440774320137E-3</c:v>
                </c:pt>
                <c:pt idx="12">
                  <c:v>5.0006139577232288E-2</c:v>
                </c:pt>
                <c:pt idx="13">
                  <c:v>-2.0774577263414297E-3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D534-47D3-BE17-323143B9276E}"/>
            </c:ext>
          </c:extLst>
        </c:ser>
        <c:ser>
          <c:idx val="4"/>
          <c:order val="5"/>
          <c:tx>
            <c:strRef>
              <c:f>'Dés par région_métier14'!$I$2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B84361C-2AE3-45C2-B905-9733BF3E88E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D534-47D3-BE17-323143B927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A84D6DF-9045-41DE-B326-9332B492DA8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D534-47D3-BE17-323143B9276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ED2A24B-CFB4-42C8-BCD7-7278D949247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D534-47D3-BE17-323143B9276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3FC2620-AB5A-4753-91EF-F7D2542CCA7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D534-47D3-BE17-323143B9276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D0F8C70-BC0C-4F59-A800-42EA5D7907F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D534-47D3-BE17-323143B9276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66FC0F0-34D0-456F-BADE-D0A1AAA9232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D534-47D3-BE17-323143B9276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F179B35-5AED-4C4C-BE70-D9602079AE7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D534-47D3-BE17-323143B9276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2A27BD1-0A05-48B4-B016-6329FD120B5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D534-47D3-BE17-323143B9276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0918A82-70AF-428B-9B43-DA78BB54556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D534-47D3-BE17-323143B9276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11538D4-3846-4753-B84F-02606E2C3F0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D534-47D3-BE17-323143B9276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4E1B90C-9E79-4BEF-ABF3-9FC56FAF9AD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D534-47D3-BE17-323143B9276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4B2C2EF-2226-4D20-B65A-D799761A924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D534-47D3-BE17-323143B9276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2C933B9-4B86-4678-B67D-60AFFE4DB65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D534-47D3-BE17-323143B9276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80803C8-2003-47AC-B6CF-7C0DEBC7B68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D534-47D3-BE17-323143B927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région_métier14'!$A$3:$A$16</c:f>
              <c:strCache>
                <c:ptCount val="14"/>
                <c:pt idx="0">
                  <c:v>Nouvelle-Aquitaine</c:v>
                </c:pt>
                <c:pt idx="1">
                  <c:v>Occitanie</c:v>
                </c:pt>
                <c:pt idx="2">
                  <c:v>Corse</c:v>
                </c:pt>
                <c:pt idx="3">
                  <c:v>Provence-Alpes-Côte d'Azur</c:v>
                </c:pt>
                <c:pt idx="4">
                  <c:v>Bourgogne-Franche-Comté</c:v>
                </c:pt>
                <c:pt idx="5">
                  <c:v>Auvergne-Rhône-Alpes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Pays de la Loire</c:v>
                </c:pt>
                <c:pt idx="10">
                  <c:v>Normandie</c:v>
                </c:pt>
                <c:pt idx="11">
                  <c:v>Centre-Val de Loire</c:v>
                </c:pt>
                <c:pt idx="12">
                  <c:v>Île-de-France</c:v>
                </c:pt>
                <c:pt idx="13">
                  <c:v>Hauts-de-France</c:v>
                </c:pt>
              </c:strCache>
            </c:strRef>
          </c:cat>
          <c:val>
            <c:numRef>
              <c:f>'Dés par région_métier14'!$I$3:$I$16</c:f>
              <c:numCache>
                <c:formatCode>0.0%</c:formatCode>
                <c:ptCount val="14"/>
                <c:pt idx="0">
                  <c:v>7.4999999999999997E-2</c:v>
                </c:pt>
                <c:pt idx="1">
                  <c:v>8.2474325598403897E-2</c:v>
                </c:pt>
                <c:pt idx="2">
                  <c:v>9.1334849617318442E-2</c:v>
                </c:pt>
                <c:pt idx="3">
                  <c:v>0.14000387270678047</c:v>
                </c:pt>
                <c:pt idx="4">
                  <c:v>0.13597956193318381</c:v>
                </c:pt>
                <c:pt idx="5">
                  <c:v>0.13118653936972086</c:v>
                </c:pt>
                <c:pt idx="6">
                  <c:v>0.14279837312757851</c:v>
                </c:pt>
                <c:pt idx="7">
                  <c:v>0.13942943577779915</c:v>
                </c:pt>
                <c:pt idx="8">
                  <c:v>0.13234171784868937</c:v>
                </c:pt>
                <c:pt idx="9">
                  <c:v>0.15617315139049198</c:v>
                </c:pt>
                <c:pt idx="10">
                  <c:v>0.14770288278340946</c:v>
                </c:pt>
                <c:pt idx="11">
                  <c:v>0.14394102687913263</c:v>
                </c:pt>
                <c:pt idx="12">
                  <c:v>0.11386371082663732</c:v>
                </c:pt>
                <c:pt idx="13">
                  <c:v>0.19713607827968069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région_métier14'!$N$3:$N$16</c15:f>
                <c15:dlblRangeCache>
                  <c:ptCount val="14"/>
                  <c:pt idx="0">
                    <c:v>1</c:v>
                  </c:pt>
                  <c:pt idx="1">
                    <c:v>0</c:v>
                  </c:pt>
                  <c:pt idx="2">
                    <c:v>0</c:v>
                  </c:pt>
                  <c:pt idx="3">
                    <c:v>-1</c:v>
                  </c:pt>
                  <c:pt idx="4">
                    <c:v>-1</c:v>
                  </c:pt>
                  <c:pt idx="5">
                    <c:v>-4</c:v>
                  </c:pt>
                  <c:pt idx="6">
                    <c:v>-2</c:v>
                  </c:pt>
                  <c:pt idx="7">
                    <c:v>-35</c:v>
                  </c:pt>
                  <c:pt idx="8">
                    <c:v>-3</c:v>
                  </c:pt>
                  <c:pt idx="9">
                    <c:v>-2</c:v>
                  </c:pt>
                  <c:pt idx="10">
                    <c:v>-2</c:v>
                  </c:pt>
                  <c:pt idx="11">
                    <c:v>-2</c:v>
                  </c:pt>
                  <c:pt idx="12">
                    <c:v>-11</c:v>
                  </c:pt>
                  <c:pt idx="13">
                    <c:v>-7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F-D534-47D3-BE17-323143B92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région_métier14'!$G$2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région_métier14'!$G$3:$G$16</c:f>
              <c:numCache>
                <c:formatCode>0%</c:formatCode>
                <c:ptCount val="14"/>
                <c:pt idx="0">
                  <c:v>1.5138387943724015E-2</c:v>
                </c:pt>
                <c:pt idx="1">
                  <c:v>1.2819529672837018E-2</c:v>
                </c:pt>
                <c:pt idx="2">
                  <c:v>-1.1142716686477122E-2</c:v>
                </c:pt>
                <c:pt idx="3">
                  <c:v>-5.0237968632865448E-2</c:v>
                </c:pt>
                <c:pt idx="4">
                  <c:v>-8.1783160150238732E-2</c:v>
                </c:pt>
                <c:pt idx="5">
                  <c:v>-9.2172837637370983E-2</c:v>
                </c:pt>
                <c:pt idx="6">
                  <c:v>-9.6878751277967981E-2</c:v>
                </c:pt>
                <c:pt idx="7">
                  <c:v>-9.7909428360353323E-2</c:v>
                </c:pt>
                <c:pt idx="8">
                  <c:v>-0.11069989534959473</c:v>
                </c:pt>
                <c:pt idx="9">
                  <c:v>-0.11251421590137588</c:v>
                </c:pt>
                <c:pt idx="10">
                  <c:v>-0.11732962215448059</c:v>
                </c:pt>
                <c:pt idx="11">
                  <c:v>-0.13140507191618836</c:v>
                </c:pt>
                <c:pt idx="12">
                  <c:v>-0.16741232447147694</c:v>
                </c:pt>
                <c:pt idx="13">
                  <c:v>-0.19942639629198441</c:v>
                </c:pt>
              </c:numCache>
            </c:numRef>
          </c:xVal>
          <c:yVal>
            <c:numRef>
              <c:f>'Dés par région_métier14'!$M$3:$M$16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0-D534-47D3-BE17-323143B92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45"/>
          <c:min val="-0.5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  <c:majorUnit val="0.1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région_métier16'!$B$2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8D-44F8-8457-FDD98D5A9382}"/>
              </c:ext>
            </c:extLst>
          </c:dPt>
          <c:dPt>
            <c:idx val="5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8D-44F8-8457-FDD98D5A9382}"/>
              </c:ext>
            </c:extLst>
          </c:dPt>
          <c:dPt>
            <c:idx val="6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D-44F8-8457-FDD98D5A9382}"/>
              </c:ext>
            </c:extLst>
          </c:dPt>
          <c:dPt>
            <c:idx val="7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8D-44F8-8457-FDD98D5A9382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D-44F8-8457-FDD98D5A9382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48D-44F8-8457-FDD98D5A9382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48D-44F8-8457-FDD98D5A9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région_métier16'!$A$3:$A$16</c:f>
              <c:strCache>
                <c:ptCount val="14"/>
                <c:pt idx="0">
                  <c:v>Corse</c:v>
                </c:pt>
                <c:pt idx="1">
                  <c:v>Nouvelle-Aquitaine</c:v>
                </c:pt>
                <c:pt idx="2">
                  <c:v>Occitanie</c:v>
                </c:pt>
                <c:pt idx="3">
                  <c:v>Normandie</c:v>
                </c:pt>
                <c:pt idx="4">
                  <c:v>Pays de la Loire</c:v>
                </c:pt>
                <c:pt idx="5">
                  <c:v>Centre-Val de Loire</c:v>
                </c:pt>
                <c:pt idx="6">
                  <c:v>Bourgogne-Franche-Comté</c:v>
                </c:pt>
                <c:pt idx="7">
                  <c:v>France métropolitaine</c:v>
                </c:pt>
                <c:pt idx="8">
                  <c:v>Provence-Alpes-Côte d'Azur</c:v>
                </c:pt>
                <c:pt idx="9">
                  <c:v>Île-de-France</c:v>
                </c:pt>
                <c:pt idx="10">
                  <c:v>Bretagne</c:v>
                </c:pt>
                <c:pt idx="11">
                  <c:v>Hauts-de-France</c:v>
                </c:pt>
                <c:pt idx="12">
                  <c:v>Auvergne-Rhône-Alpes</c:v>
                </c:pt>
                <c:pt idx="13">
                  <c:v>Grand Est</c:v>
                </c:pt>
              </c:strCache>
            </c:strRef>
          </c:cat>
          <c:val>
            <c:numRef>
              <c:f>'Dés par région_métier16'!$B$3:$B$16</c:f>
              <c:numCache>
                <c:formatCode>0%</c:formatCode>
                <c:ptCount val="14"/>
                <c:pt idx="0">
                  <c:v>0.17784656441181126</c:v>
                </c:pt>
                <c:pt idx="1">
                  <c:v>3.9293100514959517E-2</c:v>
                </c:pt>
                <c:pt idx="2">
                  <c:v>2.6645441809285519E-2</c:v>
                </c:pt>
                <c:pt idx="3">
                  <c:v>-4.6476635879339985E-2</c:v>
                </c:pt>
                <c:pt idx="4">
                  <c:v>-3.3030179521497116E-2</c:v>
                </c:pt>
                <c:pt idx="5">
                  <c:v>-5.5744817397047362E-2</c:v>
                </c:pt>
                <c:pt idx="6">
                  <c:v>-6.9145098410092559E-2</c:v>
                </c:pt>
                <c:pt idx="7">
                  <c:v>-4.4405401821344462E-2</c:v>
                </c:pt>
                <c:pt idx="8">
                  <c:v>-8.6777966042189594E-3</c:v>
                </c:pt>
                <c:pt idx="9">
                  <c:v>-4.4271562663080834E-2</c:v>
                </c:pt>
                <c:pt idx="10">
                  <c:v>-4.6337081641643033E-2</c:v>
                </c:pt>
                <c:pt idx="11">
                  <c:v>-0.12083442555885442</c:v>
                </c:pt>
                <c:pt idx="12">
                  <c:v>-4.6314096158728758E-2</c:v>
                </c:pt>
                <c:pt idx="13">
                  <c:v>-0.12761891022233787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8D-44F8-8457-FDD98D5A9382}"/>
            </c:ext>
          </c:extLst>
        </c:ser>
        <c:ser>
          <c:idx val="3"/>
          <c:order val="1"/>
          <c:tx>
            <c:strRef>
              <c:f>'Dés par région_métier16'!$C$2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48D-44F8-8457-FDD98D5A9382}"/>
              </c:ext>
            </c:extLst>
          </c:dPt>
          <c:dPt>
            <c:idx val="5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848D-44F8-8457-FDD98D5A9382}"/>
              </c:ext>
            </c:extLst>
          </c:dPt>
          <c:dPt>
            <c:idx val="6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848D-44F8-8457-FDD98D5A9382}"/>
              </c:ext>
            </c:extLst>
          </c:dPt>
          <c:dPt>
            <c:idx val="7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848D-44F8-8457-FDD98D5A9382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848D-44F8-8457-FDD98D5A9382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48D-44F8-8457-FDD98D5A9382}"/>
              </c:ext>
            </c:extLst>
          </c:dPt>
          <c:dLbls>
            <c:dLbl>
              <c:idx val="5"/>
              <c:layout>
                <c:manualLayout>
                  <c:x val="2.461240310077519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8D-44F8-8457-FDD98D5A9382}"/>
                </c:ext>
              </c:extLst>
            </c:dLbl>
            <c:dLbl>
              <c:idx val="6"/>
              <c:layout>
                <c:manualLayout>
                  <c:x val="2.096612115991961E-2"/>
                  <c:y val="1.962952744617601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8D-44F8-8457-FDD98D5A9382}"/>
                </c:ext>
              </c:extLst>
            </c:dLbl>
            <c:dLbl>
              <c:idx val="7"/>
              <c:layout>
                <c:manualLayout>
                  <c:x val="2.1877691645133507E-2"/>
                  <c:y val="1.96295274461752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8D-44F8-8457-FDD98D5A9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région_métier16'!$A$3:$A$16</c:f>
              <c:strCache>
                <c:ptCount val="14"/>
                <c:pt idx="0">
                  <c:v>Corse</c:v>
                </c:pt>
                <c:pt idx="1">
                  <c:v>Nouvelle-Aquitaine</c:v>
                </c:pt>
                <c:pt idx="2">
                  <c:v>Occitanie</c:v>
                </c:pt>
                <c:pt idx="3">
                  <c:v>Normandie</c:v>
                </c:pt>
                <c:pt idx="4">
                  <c:v>Pays de la Loire</c:v>
                </c:pt>
                <c:pt idx="5">
                  <c:v>Centre-Val de Loire</c:v>
                </c:pt>
                <c:pt idx="6">
                  <c:v>Bourgogne-Franche-Comté</c:v>
                </c:pt>
                <c:pt idx="7">
                  <c:v>France métropolitaine</c:v>
                </c:pt>
                <c:pt idx="8">
                  <c:v>Provence-Alpes-Côte d'Azur</c:v>
                </c:pt>
                <c:pt idx="9">
                  <c:v>Île-de-France</c:v>
                </c:pt>
                <c:pt idx="10">
                  <c:v>Bretagne</c:v>
                </c:pt>
                <c:pt idx="11">
                  <c:v>Hauts-de-France</c:v>
                </c:pt>
                <c:pt idx="12">
                  <c:v>Auvergne-Rhône-Alpes</c:v>
                </c:pt>
                <c:pt idx="13">
                  <c:v>Grand Est</c:v>
                </c:pt>
              </c:strCache>
            </c:strRef>
          </c:cat>
          <c:val>
            <c:numRef>
              <c:f>'Dés par région_métier16'!$C$3:$C$16</c:f>
              <c:numCache>
                <c:formatCode>0%</c:formatCode>
                <c:ptCount val="14"/>
                <c:pt idx="0">
                  <c:v>0.26868829845784886</c:v>
                </c:pt>
                <c:pt idx="1">
                  <c:v>0.31823138285123526</c:v>
                </c:pt>
                <c:pt idx="2">
                  <c:v>0.31355252240425774</c:v>
                </c:pt>
                <c:pt idx="3">
                  <c:v>0.3635831159964597</c:v>
                </c:pt>
                <c:pt idx="4">
                  <c:v>0.3416809417219161</c:v>
                </c:pt>
                <c:pt idx="5">
                  <c:v>0.38297200088271111</c:v>
                </c:pt>
                <c:pt idx="6">
                  <c:v>0.36856460071806357</c:v>
                </c:pt>
                <c:pt idx="7">
                  <c:v>0.34125919252733994</c:v>
                </c:pt>
                <c:pt idx="8">
                  <c:v>0.30854781276832433</c:v>
                </c:pt>
                <c:pt idx="9">
                  <c:v>0.32260147942873213</c:v>
                </c:pt>
                <c:pt idx="10">
                  <c:v>0.34005730417131769</c:v>
                </c:pt>
                <c:pt idx="11">
                  <c:v>0.37535018012138049</c:v>
                </c:pt>
                <c:pt idx="12">
                  <c:v>0.33662243547073634</c:v>
                </c:pt>
                <c:pt idx="13">
                  <c:v>0.36802202627585984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48D-44F8-8457-FDD98D5A9382}"/>
            </c:ext>
          </c:extLst>
        </c:ser>
        <c:ser>
          <c:idx val="5"/>
          <c:order val="2"/>
          <c:tx>
            <c:strRef>
              <c:f>'Dés par région_métier16'!$E$2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48D-44F8-8457-FDD98D5A9382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48D-44F8-8457-FDD98D5A9382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48D-44F8-8457-FDD98D5A9382}"/>
              </c:ext>
            </c:extLst>
          </c:dPt>
          <c:dPt>
            <c:idx val="7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48D-44F8-8457-FDD98D5A9382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48D-44F8-8457-FDD98D5A9382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48D-44F8-8457-FDD98D5A938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604149CD-336D-4A7C-A73D-1EFD89C5341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848D-44F8-8457-FDD98D5A938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52EA1F8-8DEA-430E-BC65-D41BAF6AC4E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848D-44F8-8457-FDD98D5A938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1E8CDFC-A7BC-45A6-840F-AC27F086124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848D-44F8-8457-FDD98D5A938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CEB9D74-2EF3-4E2B-8701-24CDF667FF0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848D-44F8-8457-FDD98D5A938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01B8154-8A0B-4C19-9D9A-C790CD51BB2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848D-44F8-8457-FDD98D5A938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438328E-82B3-4308-B001-E02CAFCEA1D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848D-44F8-8457-FDD98D5A938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AA6E20C-8D7E-45B3-9899-E1D9F659BE6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848D-44F8-8457-FDD98D5A9382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2C0EBB9C-E4F0-472B-8985-0E52FED864FD}" type="CELLRANGE">
                      <a:rPr lang="fr-FR"/>
                      <a:pPr>
                        <a:defRPr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848D-44F8-8457-FDD98D5A938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187AD24-9077-4122-B93D-98FA48F6512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848D-44F8-8457-FDD98D5A938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C458284-5F49-4EB0-8CAA-AB2D102A9B1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848D-44F8-8457-FDD98D5A938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00BF3EC-7035-4EE3-B2C3-5D896B717E8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848D-44F8-8457-FDD98D5A938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C005A32-FB4F-4B4A-96A1-FD9D61670AE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848D-44F8-8457-FDD98D5A938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CE87DDC-5FD8-43D5-9955-E3E017D9982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848D-44F8-8457-FDD98D5A938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12121B8-FB1F-4F0E-9604-DD35DFC0550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848D-44F8-8457-FDD98D5A9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région_métier16'!$A$3:$A$16</c:f>
              <c:strCache>
                <c:ptCount val="14"/>
                <c:pt idx="0">
                  <c:v>Corse</c:v>
                </c:pt>
                <c:pt idx="1">
                  <c:v>Nouvelle-Aquitaine</c:v>
                </c:pt>
                <c:pt idx="2">
                  <c:v>Occitanie</c:v>
                </c:pt>
                <c:pt idx="3">
                  <c:v>Normandie</c:v>
                </c:pt>
                <c:pt idx="4">
                  <c:v>Pays de la Loire</c:v>
                </c:pt>
                <c:pt idx="5">
                  <c:v>Centre-Val de Loire</c:v>
                </c:pt>
                <c:pt idx="6">
                  <c:v>Bourgogne-Franche-Comté</c:v>
                </c:pt>
                <c:pt idx="7">
                  <c:v>France métropolitaine</c:v>
                </c:pt>
                <c:pt idx="8">
                  <c:v>Provence-Alpes-Côte d'Azur</c:v>
                </c:pt>
                <c:pt idx="9">
                  <c:v>Île-de-France</c:v>
                </c:pt>
                <c:pt idx="10">
                  <c:v>Bretagne</c:v>
                </c:pt>
                <c:pt idx="11">
                  <c:v>Hauts-de-France</c:v>
                </c:pt>
                <c:pt idx="12">
                  <c:v>Auvergne-Rhône-Alpes</c:v>
                </c:pt>
                <c:pt idx="13">
                  <c:v>Grand Est</c:v>
                </c:pt>
              </c:strCache>
            </c:strRef>
          </c:cat>
          <c:val>
            <c:numRef>
              <c:f>'Dés par région_métier16'!$E$3:$E$16</c:f>
              <c:numCache>
                <c:formatCode>0%</c:formatCode>
                <c:ptCount val="14"/>
                <c:pt idx="0">
                  <c:v>-0.2118293265856335</c:v>
                </c:pt>
                <c:pt idx="1">
                  <c:v>-0.22690292790879321</c:v>
                </c:pt>
                <c:pt idx="2">
                  <c:v>-0.23920541484957633</c:v>
                </c:pt>
                <c:pt idx="3">
                  <c:v>-0.23140836937661069</c:v>
                </c:pt>
                <c:pt idx="4">
                  <c:v>-0.23842076850652572</c:v>
                </c:pt>
                <c:pt idx="5">
                  <c:v>-0.24539417502735156</c:v>
                </c:pt>
                <c:pt idx="6">
                  <c:v>-0.23767136094992053</c:v>
                </c:pt>
                <c:pt idx="7">
                  <c:v>-0.24019365384531771</c:v>
                </c:pt>
                <c:pt idx="8">
                  <c:v>-0.2498045261124307</c:v>
                </c:pt>
                <c:pt idx="9">
                  <c:v>-0.24184953037901766</c:v>
                </c:pt>
                <c:pt idx="10">
                  <c:v>-0.2374583150747791</c:v>
                </c:pt>
                <c:pt idx="11">
                  <c:v>-0.21687976169843878</c:v>
                </c:pt>
                <c:pt idx="12">
                  <c:v>-0.25316137064953731</c:v>
                </c:pt>
                <c:pt idx="13">
                  <c:v>-0.25912395587516168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région_métier16'!$K$3:$K$16</c15:f>
                <c15:dlblRangeCache>
                  <c:ptCount val="14"/>
                  <c:pt idx="0">
                    <c:v>21%</c:v>
                  </c:pt>
                  <c:pt idx="1">
                    <c:v>23%</c:v>
                  </c:pt>
                  <c:pt idx="2">
                    <c:v>24%</c:v>
                  </c:pt>
                  <c:pt idx="3">
                    <c:v>23%</c:v>
                  </c:pt>
                  <c:pt idx="4">
                    <c:v>24%</c:v>
                  </c:pt>
                  <c:pt idx="5">
                    <c:v>25%</c:v>
                  </c:pt>
                  <c:pt idx="6">
                    <c:v>24%</c:v>
                  </c:pt>
                  <c:pt idx="7">
                    <c:v>24%</c:v>
                  </c:pt>
                  <c:pt idx="8">
                    <c:v>25%</c:v>
                  </c:pt>
                  <c:pt idx="9">
                    <c:v>24%</c:v>
                  </c:pt>
                  <c:pt idx="10">
                    <c:v>24%</c:v>
                  </c:pt>
                  <c:pt idx="11">
                    <c:v>22%</c:v>
                  </c:pt>
                  <c:pt idx="12">
                    <c:v>25%</c:v>
                  </c:pt>
                  <c:pt idx="13">
                    <c:v>26%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E-848D-44F8-8457-FDD98D5A9382}"/>
            </c:ext>
          </c:extLst>
        </c:ser>
        <c:ser>
          <c:idx val="1"/>
          <c:order val="3"/>
          <c:tx>
            <c:strRef>
              <c:f>'Dés par région_métier16'!$F$2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48D-44F8-8457-FDD98D5A938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48D-44F8-8457-FDD98D5A9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région_métier16'!$A$3:$A$16</c:f>
              <c:strCache>
                <c:ptCount val="14"/>
                <c:pt idx="0">
                  <c:v>Corse</c:v>
                </c:pt>
                <c:pt idx="1">
                  <c:v>Nouvelle-Aquitaine</c:v>
                </c:pt>
                <c:pt idx="2">
                  <c:v>Occitanie</c:v>
                </c:pt>
                <c:pt idx="3">
                  <c:v>Normandie</c:v>
                </c:pt>
                <c:pt idx="4">
                  <c:v>Pays de la Loire</c:v>
                </c:pt>
                <c:pt idx="5">
                  <c:v>Centre-Val de Loire</c:v>
                </c:pt>
                <c:pt idx="6">
                  <c:v>Bourgogne-Franche-Comté</c:v>
                </c:pt>
                <c:pt idx="7">
                  <c:v>France métropolitaine</c:v>
                </c:pt>
                <c:pt idx="8">
                  <c:v>Provence-Alpes-Côte d'Azur</c:v>
                </c:pt>
                <c:pt idx="9">
                  <c:v>Île-de-France</c:v>
                </c:pt>
                <c:pt idx="10">
                  <c:v>Bretagne</c:v>
                </c:pt>
                <c:pt idx="11">
                  <c:v>Hauts-de-France</c:v>
                </c:pt>
                <c:pt idx="12">
                  <c:v>Auvergne-Rhône-Alpes</c:v>
                </c:pt>
                <c:pt idx="13">
                  <c:v>Grand Est</c:v>
                </c:pt>
              </c:strCache>
            </c:strRef>
          </c:cat>
          <c:val>
            <c:numRef>
              <c:f>'Dés par région_métier16'!$F$3:$F$16</c:f>
              <c:numCache>
                <c:formatCode>0%</c:formatCode>
                <c:ptCount val="14"/>
                <c:pt idx="0">
                  <c:v>-1.9718981934067542E-2</c:v>
                </c:pt>
                <c:pt idx="1">
                  <c:v>-7.5337455040694725E-3</c:v>
                </c:pt>
                <c:pt idx="2">
                  <c:v>2.5127620143617128E-3</c:v>
                </c:pt>
                <c:pt idx="3">
                  <c:v>3.3585621862668512E-3</c:v>
                </c:pt>
                <c:pt idx="4">
                  <c:v>4.8289980548903112E-3</c:v>
                </c:pt>
                <c:pt idx="5">
                  <c:v>-1.4083248340267251E-2</c:v>
                </c:pt>
                <c:pt idx="6">
                  <c:v>-2.4721120463197105E-3</c:v>
                </c:pt>
                <c:pt idx="7">
                  <c:v>5.396553675457265E-19</c:v>
                </c:pt>
                <c:pt idx="8">
                  <c:v>2.0472865265262867E-3</c:v>
                </c:pt>
                <c:pt idx="9">
                  <c:v>1.4462269216296581E-2</c:v>
                </c:pt>
                <c:pt idx="10">
                  <c:v>-1.2632131578567442E-2</c:v>
                </c:pt>
                <c:pt idx="11">
                  <c:v>-1.2773702834761509E-3</c:v>
                </c:pt>
                <c:pt idx="12">
                  <c:v>-5.3606487927871302E-3</c:v>
                </c:pt>
                <c:pt idx="13">
                  <c:v>3.7530368946399242E-4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848D-44F8-8457-FDD98D5A9382}"/>
            </c:ext>
          </c:extLst>
        </c:ser>
        <c:ser>
          <c:idx val="4"/>
          <c:order val="5"/>
          <c:tx>
            <c:strRef>
              <c:f>'Dés par région_métier16'!$I$2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67015EB-E3D1-45D6-A962-07851E794A00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848D-44F8-8457-FDD98D5A938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296B211-8F68-478B-A766-E9DAB7B3F45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848D-44F8-8457-FDD98D5A938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F4F8FCD-C469-495A-B838-DDBB6452DBD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848D-44F8-8457-FDD98D5A938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176C861-F971-483E-97AB-C73633FD01F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848D-44F8-8457-FDD98D5A938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D2D6A0D-7EE9-4C45-90B0-8443595756F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848D-44F8-8457-FDD98D5A938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513F99D-481F-413A-87A6-F01534E65CD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848D-44F8-8457-FDD98D5A938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BE63943-E936-4952-B8A8-AB26BDBDA02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848D-44F8-8457-FDD98D5A938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84378F4-A715-45FA-BC36-1F8E57E75A8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848D-44F8-8457-FDD98D5A938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642384E-5BD7-49E0-A373-2442B6A004C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848D-44F8-8457-FDD98D5A938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99CA7A8-E914-4A6A-A540-DA70BE483EE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848D-44F8-8457-FDD98D5A938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8B33155-E8DC-44B8-A7C3-70FA39B5526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848D-44F8-8457-FDD98D5A938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EE949FD-5E0E-4D78-B070-5D4FE0A0132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848D-44F8-8457-FDD98D5A938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88744FF-DE88-4A01-9C9D-C30E287D8D6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848D-44F8-8457-FDD98D5A938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B0C70B1-CA7B-431D-9BD7-E5EB4416142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848D-44F8-8457-FDD98D5A9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région_métier16'!$A$3:$A$16</c:f>
              <c:strCache>
                <c:ptCount val="14"/>
                <c:pt idx="0">
                  <c:v>Corse</c:v>
                </c:pt>
                <c:pt idx="1">
                  <c:v>Nouvelle-Aquitaine</c:v>
                </c:pt>
                <c:pt idx="2">
                  <c:v>Occitanie</c:v>
                </c:pt>
                <c:pt idx="3">
                  <c:v>Normandie</c:v>
                </c:pt>
                <c:pt idx="4">
                  <c:v>Pays de la Loire</c:v>
                </c:pt>
                <c:pt idx="5">
                  <c:v>Centre-Val de Loire</c:v>
                </c:pt>
                <c:pt idx="6">
                  <c:v>Bourgogne-Franche-Comté</c:v>
                </c:pt>
                <c:pt idx="7">
                  <c:v>France métropolitaine</c:v>
                </c:pt>
                <c:pt idx="8">
                  <c:v>Provence-Alpes-Côte d'Azur</c:v>
                </c:pt>
                <c:pt idx="9">
                  <c:v>Île-de-France</c:v>
                </c:pt>
                <c:pt idx="10">
                  <c:v>Bretagne</c:v>
                </c:pt>
                <c:pt idx="11">
                  <c:v>Hauts-de-France</c:v>
                </c:pt>
                <c:pt idx="12">
                  <c:v>Auvergne-Rhône-Alpes</c:v>
                </c:pt>
                <c:pt idx="13">
                  <c:v>Grand Est</c:v>
                </c:pt>
              </c:strCache>
            </c:strRef>
          </c:cat>
          <c:val>
            <c:numRef>
              <c:f>'Dés par région_métier16'!$I$3:$I$16</c:f>
              <c:numCache>
                <c:formatCode>0.0%</c:formatCode>
                <c:ptCount val="14"/>
                <c:pt idx="0">
                  <c:v>7.4999999999999997E-2</c:v>
                </c:pt>
                <c:pt idx="1">
                  <c:v>0.16401037950346536</c:v>
                </c:pt>
                <c:pt idx="2">
                  <c:v>0.17882413664175512</c:v>
                </c:pt>
                <c:pt idx="3">
                  <c:v>0.15459318468693356</c:v>
                </c:pt>
                <c:pt idx="4">
                  <c:v>0.17502492309285367</c:v>
                </c:pt>
                <c:pt idx="5">
                  <c:v>0.138562861986949</c:v>
                </c:pt>
                <c:pt idx="6">
                  <c:v>0.15297026215159654</c:v>
                </c:pt>
                <c:pt idx="7">
                  <c:v>0.18027567034232017</c:v>
                </c:pt>
                <c:pt idx="8">
                  <c:v>0.21093976357480948</c:v>
                </c:pt>
                <c:pt idx="9">
                  <c:v>0.18447111422463142</c:v>
                </c:pt>
                <c:pt idx="10">
                  <c:v>0.18147755869834242</c:v>
                </c:pt>
                <c:pt idx="11">
                  <c:v>0.14618468274827962</c:v>
                </c:pt>
                <c:pt idx="12">
                  <c:v>0.18491242739892377</c:v>
                </c:pt>
                <c:pt idx="13">
                  <c:v>0.15313753290433624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région_métier16'!$N$3:$N$16</c15:f>
                <c15:dlblRangeCache>
                  <c:ptCount val="14"/>
                  <c:pt idx="0">
                    <c:v>0</c:v>
                  </c:pt>
                  <c:pt idx="1">
                    <c:v>2</c:v>
                  </c:pt>
                  <c:pt idx="2">
                    <c:v>2</c:v>
                  </c:pt>
                  <c:pt idx="3">
                    <c:v>1</c:v>
                  </c:pt>
                  <c:pt idx="4">
                    <c:v>1</c:v>
                  </c:pt>
                  <c:pt idx="5">
                    <c:v>1</c:v>
                  </c:pt>
                  <c:pt idx="6">
                    <c:v>1</c:v>
                  </c:pt>
                  <c:pt idx="7">
                    <c:v>12</c:v>
                  </c:pt>
                  <c:pt idx="8">
                    <c:v>1</c:v>
                  </c:pt>
                  <c:pt idx="9">
                    <c:v>2</c:v>
                  </c:pt>
                  <c:pt idx="10">
                    <c:v>0</c:v>
                  </c:pt>
                  <c:pt idx="11">
                    <c:v>1</c:v>
                  </c:pt>
                  <c:pt idx="12">
                    <c:v>1</c:v>
                  </c:pt>
                  <c:pt idx="13">
                    <c:v>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0-848D-44F8-8457-FDD98D5A9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région_métier16'!$G$2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région_métier16'!$G$3:$G$16</c:f>
              <c:numCache>
                <c:formatCode>0%</c:formatCode>
                <c:ptCount val="14"/>
                <c:pt idx="0">
                  <c:v>0.21498655434995911</c:v>
                </c:pt>
                <c:pt idx="1">
                  <c:v>0.12308780995333211</c:v>
                </c:pt>
                <c:pt idx="2">
                  <c:v>0.10350531137832863</c:v>
                </c:pt>
                <c:pt idx="3">
                  <c:v>8.9056672926775882E-2</c:v>
                </c:pt>
                <c:pt idx="4">
                  <c:v>7.5058991748783582E-2</c:v>
                </c:pt>
                <c:pt idx="5">
                  <c:v>6.7749760118044955E-2</c:v>
                </c:pt>
                <c:pt idx="6">
                  <c:v>5.9276029311730746E-2</c:v>
                </c:pt>
                <c:pt idx="7">
                  <c:v>5.6660136860677779E-2</c:v>
                </c:pt>
                <c:pt idx="8">
                  <c:v>5.2112776578200945E-2</c:v>
                </c:pt>
                <c:pt idx="9">
                  <c:v>5.0942655602930195E-2</c:v>
                </c:pt>
                <c:pt idx="10">
                  <c:v>4.3629775876328124E-2</c:v>
                </c:pt>
                <c:pt idx="11">
                  <c:v>3.6358622580611129E-2</c:v>
                </c:pt>
                <c:pt idx="12">
                  <c:v>3.1786319869683118E-2</c:v>
                </c:pt>
                <c:pt idx="13">
                  <c:v>-1.8345536132175724E-2</c:v>
                </c:pt>
              </c:numCache>
            </c:numRef>
          </c:xVal>
          <c:yVal>
            <c:numRef>
              <c:f>'Dés par région_métier16'!$M$3:$M$16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1-848D-44F8-8457-FDD98D5A9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55000000000000004"/>
          <c:min val="-0.45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  <c:majorUnit val="0.1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68784032969502"/>
          <c:y val="8.6124142337663898E-2"/>
          <c:w val="0.81177262523997384"/>
          <c:h val="0.76691175251704036"/>
        </c:manualLayout>
      </c:layout>
      <c:barChart>
        <c:barDir val="bar"/>
        <c:grouping val="stacked"/>
        <c:varyColors val="0"/>
        <c:ser>
          <c:idx val="4"/>
          <c:order val="0"/>
          <c:tx>
            <c:strRef>
              <c:f>'Décompo evo emploi'!$D$20</c:f>
              <c:strCache>
                <c:ptCount val="1"/>
                <c:pt idx="0">
                  <c:v>Dynamique propre de la région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'Décompo evo emploi'!$A$21:$A$33</c:f>
              <c:strCache>
                <c:ptCount val="13"/>
                <c:pt idx="0">
                  <c:v>Grand Est</c:v>
                </c:pt>
                <c:pt idx="1">
                  <c:v>Bourgogne-Franche-Comté</c:v>
                </c:pt>
                <c:pt idx="2">
                  <c:v>Centre-Val de Loire</c:v>
                </c:pt>
                <c:pt idx="3">
                  <c:v>Normandie</c:v>
                </c:pt>
                <c:pt idx="4">
                  <c:v>Corse</c:v>
                </c:pt>
                <c:pt idx="5">
                  <c:v>Hauts-de-France</c:v>
                </c:pt>
                <c:pt idx="6">
                  <c:v>Bretagne</c:v>
                </c:pt>
                <c:pt idx="7">
                  <c:v>Provence-Alpes-Côte d'Azur</c:v>
                </c:pt>
                <c:pt idx="8">
                  <c:v>Pays de la Loire</c:v>
                </c:pt>
                <c:pt idx="9">
                  <c:v>Nouvelle Aquitaine</c:v>
                </c:pt>
                <c:pt idx="10">
                  <c:v>Île-de-France</c:v>
                </c:pt>
                <c:pt idx="11">
                  <c:v>Occitanie</c:v>
                </c:pt>
                <c:pt idx="12">
                  <c:v>Auvergne-Rhône-Alpes</c:v>
                </c:pt>
              </c:strCache>
            </c:strRef>
          </c:cat>
          <c:val>
            <c:numRef>
              <c:f>'Décompo evo emploi'!$D$21:$D$33</c:f>
              <c:numCache>
                <c:formatCode>0</c:formatCode>
                <c:ptCount val="13"/>
                <c:pt idx="0">
                  <c:v>-71.659554870874217</c:v>
                </c:pt>
                <c:pt idx="1">
                  <c:v>-35.739514996868593</c:v>
                </c:pt>
                <c:pt idx="2">
                  <c:v>-26.464373892548561</c:v>
                </c:pt>
                <c:pt idx="3">
                  <c:v>-31.613525538185549</c:v>
                </c:pt>
                <c:pt idx="4">
                  <c:v>7.8810443903771343</c:v>
                </c:pt>
                <c:pt idx="5">
                  <c:v>-41.781176211412919</c:v>
                </c:pt>
                <c:pt idx="6">
                  <c:v>30.458314528640113</c:v>
                </c:pt>
                <c:pt idx="7">
                  <c:v>12.872532996398837</c:v>
                </c:pt>
                <c:pt idx="8">
                  <c:v>64.75787418035533</c:v>
                </c:pt>
                <c:pt idx="9">
                  <c:v>56.690169355443338</c:v>
                </c:pt>
                <c:pt idx="10">
                  <c:v>-129.2386187892632</c:v>
                </c:pt>
                <c:pt idx="11">
                  <c:v>94.776428854421766</c:v>
                </c:pt>
                <c:pt idx="12">
                  <c:v>69.060399993517763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9-420C-A5B7-0EFCBD4B3875}"/>
            </c:ext>
          </c:extLst>
        </c:ser>
        <c:ser>
          <c:idx val="0"/>
          <c:order val="1"/>
          <c:tx>
            <c:strRef>
              <c:f>'Décompo evo emploi'!$E$20</c:f>
              <c:strCache>
                <c:ptCount val="1"/>
                <c:pt idx="0">
                  <c:v>Structure régionale des métiers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strRef>
              <c:f>'Décompo evo emploi'!$A$21:$A$33</c:f>
              <c:strCache>
                <c:ptCount val="13"/>
                <c:pt idx="0">
                  <c:v>Grand Est</c:v>
                </c:pt>
                <c:pt idx="1">
                  <c:v>Bourgogne-Franche-Comté</c:v>
                </c:pt>
                <c:pt idx="2">
                  <c:v>Centre-Val de Loire</c:v>
                </c:pt>
                <c:pt idx="3">
                  <c:v>Normandie</c:v>
                </c:pt>
                <c:pt idx="4">
                  <c:v>Corse</c:v>
                </c:pt>
                <c:pt idx="5">
                  <c:v>Hauts-de-France</c:v>
                </c:pt>
                <c:pt idx="6">
                  <c:v>Bretagne</c:v>
                </c:pt>
                <c:pt idx="7">
                  <c:v>Provence-Alpes-Côte d'Azur</c:v>
                </c:pt>
                <c:pt idx="8">
                  <c:v>Pays de la Loire</c:v>
                </c:pt>
                <c:pt idx="9">
                  <c:v>Nouvelle Aquitaine</c:v>
                </c:pt>
                <c:pt idx="10">
                  <c:v>Île-de-France</c:v>
                </c:pt>
                <c:pt idx="11">
                  <c:v>Occitanie</c:v>
                </c:pt>
                <c:pt idx="12">
                  <c:v>Auvergne-Rhône-Alpes</c:v>
                </c:pt>
              </c:strCache>
            </c:strRef>
          </c:cat>
          <c:val>
            <c:numRef>
              <c:f>'Décompo evo emploi'!$E$21:$E$33</c:f>
              <c:numCache>
                <c:formatCode>0</c:formatCode>
                <c:ptCount val="13"/>
                <c:pt idx="0">
                  <c:v>-20.509133497263814</c:v>
                </c:pt>
                <c:pt idx="1">
                  <c:v>-12.148720874472781</c:v>
                </c:pt>
                <c:pt idx="2">
                  <c:v>-9.5190613322775803</c:v>
                </c:pt>
                <c:pt idx="3">
                  <c:v>-14.112473149310167</c:v>
                </c:pt>
                <c:pt idx="4">
                  <c:v>-2.4688705591429283</c:v>
                </c:pt>
                <c:pt idx="5">
                  <c:v>-10.647216969485388</c:v>
                </c:pt>
                <c:pt idx="6">
                  <c:v>-2.4652698908529995</c:v>
                </c:pt>
                <c:pt idx="7">
                  <c:v>1.0124008455843536</c:v>
                </c:pt>
                <c:pt idx="8">
                  <c:v>-6.5578441486106875</c:v>
                </c:pt>
                <c:pt idx="9">
                  <c:v>-13.697365712797945</c:v>
                </c:pt>
                <c:pt idx="10">
                  <c:v>81.698026056704364</c:v>
                </c:pt>
                <c:pt idx="11">
                  <c:v>4.2313883416192599</c:v>
                </c:pt>
                <c:pt idx="12">
                  <c:v>5.1841408903062263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99-420C-A5B7-0EFCBD4B3875}"/>
            </c:ext>
          </c:extLst>
        </c:ser>
        <c:ser>
          <c:idx val="5"/>
          <c:order val="2"/>
          <c:tx>
            <c:strRef>
              <c:f>'Décompo evo emploi'!$C$20</c:f>
              <c:strCache>
                <c:ptCount val="1"/>
                <c:pt idx="0">
                  <c:v>Dynamique nationale</c:v>
                </c:pt>
              </c:strCache>
            </c:strRef>
          </c:tx>
          <c:spPr>
            <a:noFill/>
            <a:ln w="19050">
              <a:solidFill>
                <a:schemeClr val="tx1">
                  <a:lumMod val="50000"/>
                  <a:lumOff val="50000"/>
                </a:schemeClr>
              </a:solidFill>
              <a:prstDash val="sysDot"/>
            </a:ln>
            <a:effectLst/>
          </c:spPr>
          <c:invertIfNegative val="0"/>
          <c:cat>
            <c:strRef>
              <c:f>'Décompo evo emploi'!$A$21:$A$33</c:f>
              <c:strCache>
                <c:ptCount val="13"/>
                <c:pt idx="0">
                  <c:v>Grand Est</c:v>
                </c:pt>
                <c:pt idx="1">
                  <c:v>Bourgogne-Franche-Comté</c:v>
                </c:pt>
                <c:pt idx="2">
                  <c:v>Centre-Val de Loire</c:v>
                </c:pt>
                <c:pt idx="3">
                  <c:v>Normandie</c:v>
                </c:pt>
                <c:pt idx="4">
                  <c:v>Corse</c:v>
                </c:pt>
                <c:pt idx="5">
                  <c:v>Hauts-de-France</c:v>
                </c:pt>
                <c:pt idx="6">
                  <c:v>Bretagne</c:v>
                </c:pt>
                <c:pt idx="7">
                  <c:v>Provence-Alpes-Côte d'Azur</c:v>
                </c:pt>
                <c:pt idx="8">
                  <c:v>Pays de la Loire</c:v>
                </c:pt>
                <c:pt idx="9">
                  <c:v>Nouvelle Aquitaine</c:v>
                </c:pt>
                <c:pt idx="10">
                  <c:v>Île-de-France</c:v>
                </c:pt>
                <c:pt idx="11">
                  <c:v>Occitanie</c:v>
                </c:pt>
                <c:pt idx="12">
                  <c:v>Auvergne-Rhône-Alpes</c:v>
                </c:pt>
              </c:strCache>
            </c:strRef>
          </c:cat>
          <c:val>
            <c:numRef>
              <c:f>'Décompo evo emploi'!$C$21:$C$33</c:f>
              <c:numCache>
                <c:formatCode>0</c:formatCode>
                <c:ptCount val="13"/>
                <c:pt idx="0">
                  <c:v>74.784154476879152</c:v>
                </c:pt>
                <c:pt idx="1">
                  <c:v>38.785916125331944</c:v>
                </c:pt>
                <c:pt idx="2">
                  <c:v>35.337271236885854</c:v>
                </c:pt>
                <c:pt idx="3">
                  <c:v>46.067316866307415</c:v>
                </c:pt>
                <c:pt idx="4">
                  <c:v>4.777781821828377</c:v>
                </c:pt>
                <c:pt idx="5">
                  <c:v>76.75724905076882</c:v>
                </c:pt>
                <c:pt idx="6">
                  <c:v>48.115748969921739</c:v>
                </c:pt>
                <c:pt idx="7">
                  <c:v>69.704196262594721</c:v>
                </c:pt>
                <c:pt idx="8">
                  <c:v>56.58637079078197</c:v>
                </c:pt>
                <c:pt idx="9">
                  <c:v>85.750030899721395</c:v>
                </c:pt>
                <c:pt idx="10">
                  <c:v>210.44798588227249</c:v>
                </c:pt>
                <c:pt idx="11">
                  <c:v>82.067870878989567</c:v>
                </c:pt>
                <c:pt idx="12">
                  <c:v>118.07223123794513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99-420C-A5B7-0EFCBD4B3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31766936"/>
        <c:axId val="531770216"/>
      </c:barChart>
      <c:scatterChart>
        <c:scatterStyle val="lineMarker"/>
        <c:varyColors val="0"/>
        <c:ser>
          <c:idx val="1"/>
          <c:order val="3"/>
          <c:tx>
            <c:strRef>
              <c:f>'Décompo evo emploi'!$B$20</c:f>
              <c:strCache>
                <c:ptCount val="1"/>
                <c:pt idx="0">
                  <c:v>Créations nettes d'emploi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chemeClr val="tx1">
                    <a:lumMod val="50000"/>
                    <a:lumOff val="50000"/>
                  </a:schemeClr>
                </a:solidFill>
                <a:ln w="9525"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99-420C-A5B7-0EFCBD4B3875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tx1">
                    <a:lumMod val="50000"/>
                    <a:lumOff val="50000"/>
                  </a:schemeClr>
                </a:solidFill>
                <a:ln w="9525"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99-420C-A5B7-0EFCBD4B3875}"/>
              </c:ext>
            </c:extLst>
          </c:dPt>
          <c:dPt>
            <c:idx val="2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99-420C-A5B7-0EFCBD4B3875}"/>
              </c:ext>
            </c:extLst>
          </c:dPt>
          <c:dPt>
            <c:idx val="3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99-420C-A5B7-0EFCBD4B3875}"/>
              </c:ext>
            </c:extLst>
          </c:dPt>
          <c:dPt>
            <c:idx val="5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99-420C-A5B7-0EFCBD4B3875}"/>
              </c:ext>
            </c:extLst>
          </c:dPt>
          <c:dPt>
            <c:idx val="6"/>
            <c:marker>
              <c:symbol val="circle"/>
              <c:size val="7"/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99-420C-A5B7-0EFCBD4B3875}"/>
              </c:ext>
            </c:extLst>
          </c:dPt>
          <c:dPt>
            <c:idx val="8"/>
            <c:marker>
              <c:symbol val="circle"/>
              <c:size val="7"/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99-420C-A5B7-0EFCBD4B3875}"/>
              </c:ext>
            </c:extLst>
          </c:dPt>
          <c:dPt>
            <c:idx val="9"/>
            <c:marker>
              <c:symbol val="circle"/>
              <c:size val="7"/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99-420C-A5B7-0EFCBD4B3875}"/>
              </c:ext>
            </c:extLst>
          </c:dPt>
          <c:dPt>
            <c:idx val="10"/>
            <c:marker>
              <c:symbol val="circle"/>
              <c:size val="7"/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99-420C-A5B7-0EFCBD4B3875}"/>
              </c:ext>
            </c:extLst>
          </c:dPt>
          <c:dPt>
            <c:idx val="12"/>
            <c:marker>
              <c:symbol val="circle"/>
              <c:size val="7"/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99-420C-A5B7-0EFCBD4B3875}"/>
              </c:ext>
            </c:extLst>
          </c:dPt>
          <c:xVal>
            <c:numRef>
              <c:f>'Décompo evo emploi'!$B$21:$B$33</c:f>
              <c:numCache>
                <c:formatCode>0</c:formatCode>
                <c:ptCount val="13"/>
                <c:pt idx="0">
                  <c:v>-17.384533891258876</c:v>
                </c:pt>
                <c:pt idx="1">
                  <c:v>-9.1023197460094245</c:v>
                </c:pt>
                <c:pt idx="2">
                  <c:v>-0.64616398794029561</c:v>
                </c:pt>
                <c:pt idx="3">
                  <c:v>0.34131817881169568</c:v>
                </c:pt>
                <c:pt idx="4">
                  <c:v>10.189955653062581</c:v>
                </c:pt>
                <c:pt idx="5">
                  <c:v>24.32885586987053</c:v>
                </c:pt>
                <c:pt idx="6">
                  <c:v>76.108793607708805</c:v>
                </c:pt>
                <c:pt idx="7">
                  <c:v>83.589130104577876</c:v>
                </c:pt>
                <c:pt idx="8">
                  <c:v>114.7864008225266</c:v>
                </c:pt>
                <c:pt idx="9">
                  <c:v>128.74283454236684</c:v>
                </c:pt>
                <c:pt idx="10">
                  <c:v>162.90739314971361</c:v>
                </c:pt>
                <c:pt idx="11">
                  <c:v>181.07568807503054</c:v>
                </c:pt>
                <c:pt idx="12">
                  <c:v>192.31677212176913</c:v>
                </c:pt>
              </c:numCache>
            </c:numRef>
          </c:xVal>
          <c:yVal>
            <c:numRef>
              <c:f>'Décompo evo emploi'!$F$21:$F$33</c:f>
              <c:numCache>
                <c:formatCode>General</c:formatCode>
                <c:ptCount val="13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  <c:pt idx="9">
                  <c:v>9.5</c:v>
                </c:pt>
                <c:pt idx="10">
                  <c:v>10.5</c:v>
                </c:pt>
                <c:pt idx="11">
                  <c:v>11.5</c:v>
                </c:pt>
                <c:pt idx="12">
                  <c:v>12.5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099-420C-A5B7-0EFCBD4B3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319736"/>
        <c:axId val="419307600"/>
      </c:scatterChart>
      <c:valAx>
        <c:axId val="531770216"/>
        <c:scaling>
          <c:orientation val="minMax"/>
          <c:max val="300"/>
          <c:min val="-1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1766936"/>
        <c:crosses val="autoZero"/>
        <c:crossBetween val="between"/>
      </c:valAx>
      <c:catAx>
        <c:axId val="531766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1770216"/>
        <c:crosses val="autoZero"/>
        <c:auto val="1"/>
        <c:lblAlgn val="ctr"/>
        <c:lblOffset val="100"/>
        <c:noMultiLvlLbl val="0"/>
      </c:catAx>
      <c:valAx>
        <c:axId val="419307600"/>
        <c:scaling>
          <c:orientation val="minMax"/>
          <c:max val="13"/>
          <c:min val="0"/>
        </c:scaling>
        <c:delete val="1"/>
        <c:axPos val="r"/>
        <c:numFmt formatCode="General" sourceLinked="1"/>
        <c:majorTickMark val="out"/>
        <c:minorTickMark val="none"/>
        <c:tickLblPos val="low"/>
        <c:crossAx val="419319736"/>
        <c:crosses val="max"/>
        <c:crossBetween val="midCat"/>
        <c:majorUnit val="1"/>
      </c:valAx>
      <c:valAx>
        <c:axId val="419319736"/>
        <c:scaling>
          <c:orientation val="minMax"/>
          <c:max val="300"/>
          <c:min val="-150"/>
        </c:scaling>
        <c:delete val="1"/>
        <c:axPos val="t"/>
        <c:numFmt formatCode="0" sourceLinked="1"/>
        <c:majorTickMark val="out"/>
        <c:minorTickMark val="none"/>
        <c:tickLblPos val="nextTo"/>
        <c:crossAx val="419307600"/>
        <c:crosses val="max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50778529071352"/>
          <c:y val="0.93115088604895047"/>
          <c:w val="0.72658270894745625"/>
          <c:h val="5.0790423206128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accent1">
              <a:lumMod val="75000"/>
            </a:schemeClr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région_métier17'!$B$2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C61-4D95-AEB0-1AC03CC0DADF}"/>
              </c:ext>
            </c:extLst>
          </c:dPt>
          <c:dPt>
            <c:idx val="5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C61-4D95-AEB0-1AC03CC0DADF}"/>
              </c:ext>
            </c:extLst>
          </c:dPt>
          <c:dPt>
            <c:idx val="6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61-4D95-AEB0-1AC03CC0DADF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61-4D95-AEB0-1AC03CC0DADF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61-4D95-AEB0-1AC03CC0DADF}"/>
              </c:ext>
            </c:extLst>
          </c:dPt>
          <c:dPt>
            <c:idx val="10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F7A-4EFE-ADED-02558F7361E9}"/>
              </c:ext>
            </c:extLst>
          </c:dPt>
          <c:dLbls>
            <c:dLbl>
              <c:idx val="0"/>
              <c:layout>
                <c:manualLayout>
                  <c:x val="2.6435544071202851E-2"/>
                  <c:y val="1.5456320823760075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C61-4D95-AEB0-1AC03CC0DADF}"/>
                </c:ext>
              </c:extLst>
            </c:dLbl>
            <c:dLbl>
              <c:idx val="1"/>
              <c:layout>
                <c:manualLayout>
                  <c:x val="3.0993396497272466E-2"/>
                  <c:y val="1.963107307825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C61-4D95-AEB0-1AC03CC0DADF}"/>
                </c:ext>
              </c:extLst>
            </c:dLbl>
            <c:dLbl>
              <c:idx val="2"/>
              <c:layout>
                <c:manualLayout>
                  <c:x val="2.005455067470558E-2"/>
                  <c:y val="1.96295274461756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61-4D95-AEB0-1AC03CC0DADF}"/>
                </c:ext>
              </c:extLst>
            </c:dLbl>
            <c:dLbl>
              <c:idx val="3"/>
              <c:layout>
                <c:manualLayout>
                  <c:x val="1.9142980189491818E-2"/>
                  <c:y val="3.9259054892350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C61-4D95-AEB0-1AC03CC0DADF}"/>
                </c:ext>
              </c:extLst>
            </c:dLbl>
            <c:dLbl>
              <c:idx val="4"/>
              <c:layout>
                <c:manualLayout>
                  <c:x val="1.1850416307780649E-2"/>
                  <c:y val="-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61-4D95-AEB0-1AC03CC0DADF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C61-4D95-AEB0-1AC03CC0DADF}"/>
                </c:ext>
              </c:extLst>
            </c:dLbl>
            <c:dLbl>
              <c:idx val="7"/>
              <c:layout>
                <c:manualLayout>
                  <c:x val="3.1904966982486363E-2"/>
                  <c:y val="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61-4D95-AEB0-1AC03CC0D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région_métier17'!$A$3:$A$15</c:f>
              <c:strCache>
                <c:ptCount val="13"/>
                <c:pt idx="0">
                  <c:v>Pays de la Loire</c:v>
                </c:pt>
                <c:pt idx="1">
                  <c:v>Nouvelle Aquitaine</c:v>
                </c:pt>
                <c:pt idx="2">
                  <c:v>Bretagne</c:v>
                </c:pt>
                <c:pt idx="3">
                  <c:v>Occitanie</c:v>
                </c:pt>
                <c:pt idx="4">
                  <c:v>Provence-Alpes-Côte d'Azur</c:v>
                </c:pt>
                <c:pt idx="5">
                  <c:v>Auvergne-Rhône-Alpes</c:v>
                </c:pt>
                <c:pt idx="6">
                  <c:v>France métropolitaine</c:v>
                </c:pt>
                <c:pt idx="7">
                  <c:v>Grand Est</c:v>
                </c:pt>
                <c:pt idx="8">
                  <c:v>Centre-Val de Loire</c:v>
                </c:pt>
                <c:pt idx="9">
                  <c:v>Hauts-de-France</c:v>
                </c:pt>
                <c:pt idx="10">
                  <c:v>Île-de-France</c:v>
                </c:pt>
                <c:pt idx="11">
                  <c:v>Bourgogne-Franche-Comté</c:v>
                </c:pt>
                <c:pt idx="12">
                  <c:v>Normandie</c:v>
                </c:pt>
              </c:strCache>
            </c:strRef>
          </c:cat>
          <c:val>
            <c:numRef>
              <c:f>'Dés par région_métier17'!$B$3:$B$15</c:f>
              <c:numCache>
                <c:formatCode>0%</c:formatCode>
                <c:ptCount val="13"/>
                <c:pt idx="0">
                  <c:v>0.41910436538653328</c:v>
                </c:pt>
                <c:pt idx="1">
                  <c:v>0.3220421313013575</c:v>
                </c:pt>
                <c:pt idx="2">
                  <c:v>0.3054692656660411</c:v>
                </c:pt>
                <c:pt idx="3">
                  <c:v>0.35774929652879062</c:v>
                </c:pt>
                <c:pt idx="4">
                  <c:v>0.22156968349319162</c:v>
                </c:pt>
                <c:pt idx="5">
                  <c:v>0.22573576449460173</c:v>
                </c:pt>
                <c:pt idx="6">
                  <c:v>0.23087274950075048</c:v>
                </c:pt>
                <c:pt idx="7">
                  <c:v>0.16439093064293275</c:v>
                </c:pt>
                <c:pt idx="8">
                  <c:v>0.14687539098753985</c:v>
                </c:pt>
                <c:pt idx="9">
                  <c:v>0.21422112023995374</c:v>
                </c:pt>
                <c:pt idx="10">
                  <c:v>0.1975457124776081</c:v>
                </c:pt>
                <c:pt idx="11">
                  <c:v>6.4575573883858747E-2</c:v>
                </c:pt>
                <c:pt idx="12">
                  <c:v>0.11040951035204251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61-4D95-AEB0-1AC03CC0DADF}"/>
            </c:ext>
          </c:extLst>
        </c:ser>
        <c:ser>
          <c:idx val="3"/>
          <c:order val="1"/>
          <c:tx>
            <c:strRef>
              <c:f>'Dés par région_métier17'!$C$2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F7A-4EFE-ADED-02558F7361E9}"/>
              </c:ext>
            </c:extLst>
          </c:dPt>
          <c:dPt>
            <c:idx val="5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F7A-4EFE-ADED-02558F7361E9}"/>
              </c:ext>
            </c:extLst>
          </c:dPt>
          <c:dPt>
            <c:idx val="6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C61-4D95-AEB0-1AC03CC0DADF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BC61-4D95-AEB0-1AC03CC0DADF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BC61-4D95-AEB0-1AC03CC0DADF}"/>
              </c:ext>
            </c:extLst>
          </c:dPt>
          <c:dPt>
            <c:idx val="10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F7A-4EFE-ADED-02558F7361E9}"/>
              </c:ext>
            </c:extLst>
          </c:dPt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BC61-4D95-AEB0-1AC03CC0D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région_métier17'!$A$3:$A$15</c:f>
              <c:strCache>
                <c:ptCount val="13"/>
                <c:pt idx="0">
                  <c:v>Pays de la Loire</c:v>
                </c:pt>
                <c:pt idx="1">
                  <c:v>Nouvelle Aquitaine</c:v>
                </c:pt>
                <c:pt idx="2">
                  <c:v>Bretagne</c:v>
                </c:pt>
                <c:pt idx="3">
                  <c:v>Occitanie</c:v>
                </c:pt>
                <c:pt idx="4">
                  <c:v>Provence-Alpes-Côte d'Azur</c:v>
                </c:pt>
                <c:pt idx="5">
                  <c:v>Auvergne-Rhône-Alpes</c:v>
                </c:pt>
                <c:pt idx="6">
                  <c:v>France métropolitaine</c:v>
                </c:pt>
                <c:pt idx="7">
                  <c:v>Grand Est</c:v>
                </c:pt>
                <c:pt idx="8">
                  <c:v>Centre-Val de Loire</c:v>
                </c:pt>
                <c:pt idx="9">
                  <c:v>Hauts-de-France</c:v>
                </c:pt>
                <c:pt idx="10">
                  <c:v>Île-de-France</c:v>
                </c:pt>
                <c:pt idx="11">
                  <c:v>Bourgogne-Franche-Comté</c:v>
                </c:pt>
                <c:pt idx="12">
                  <c:v>Normandie</c:v>
                </c:pt>
              </c:strCache>
            </c:strRef>
          </c:cat>
          <c:val>
            <c:numRef>
              <c:f>'Dés par région_métier17'!$C$3:$C$15</c:f>
              <c:numCache>
                <c:formatCode>0%</c:formatCode>
                <c:ptCount val="13"/>
                <c:pt idx="0">
                  <c:v>0.23171446540282853</c:v>
                </c:pt>
                <c:pt idx="1">
                  <c:v>0.27642547560189507</c:v>
                </c:pt>
                <c:pt idx="2">
                  <c:v>0.25818624841458476</c:v>
                </c:pt>
                <c:pt idx="3">
                  <c:v>0.2446046846592031</c:v>
                </c:pt>
                <c:pt idx="4">
                  <c:v>0.28031593031990565</c:v>
                </c:pt>
                <c:pt idx="5">
                  <c:v>0.27615158346280227</c:v>
                </c:pt>
                <c:pt idx="6">
                  <c:v>0.2605041890516856</c:v>
                </c:pt>
                <c:pt idx="7">
                  <c:v>0.28376858927270754</c:v>
                </c:pt>
                <c:pt idx="8">
                  <c:v>0.2893495936125734</c:v>
                </c:pt>
                <c:pt idx="9">
                  <c:v>0.25121317307211605</c:v>
                </c:pt>
                <c:pt idx="10">
                  <c:v>0.24428031234066469</c:v>
                </c:pt>
                <c:pt idx="11">
                  <c:v>0.3283075345027533</c:v>
                </c:pt>
                <c:pt idx="12">
                  <c:v>0.26362130443991139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C61-4D95-AEB0-1AC03CC0DADF}"/>
            </c:ext>
          </c:extLst>
        </c:ser>
        <c:ser>
          <c:idx val="5"/>
          <c:order val="2"/>
          <c:tx>
            <c:strRef>
              <c:f>'Dés par région_métier17'!$E$2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C61-4D95-AEB0-1AC03CC0DADF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C61-4D95-AEB0-1AC03CC0DADF}"/>
              </c:ext>
            </c:extLst>
          </c:dPt>
          <c:dPt>
            <c:idx val="6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C61-4D95-AEB0-1AC03CC0DADF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C61-4D95-AEB0-1AC03CC0DADF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C61-4D95-AEB0-1AC03CC0DADF}"/>
              </c:ext>
            </c:extLst>
          </c:dPt>
          <c:dPt>
            <c:idx val="1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C61-4D95-AEB0-1AC03CC0DAD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0ADFF01D-38F3-4419-AAF2-94D35175CD5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BC61-4D95-AEB0-1AC03CC0DA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2CDC4C6-FC20-4121-9705-1DA6A5FB9D3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BC61-4D95-AEB0-1AC03CC0DAD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D89BB70-7F7F-4C08-A913-99DCE60C3DE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BC61-4D95-AEB0-1AC03CC0DAD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A93E477-FA3F-440F-A233-0C6CCF95CD7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BC61-4D95-AEB0-1AC03CC0DAD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469AA7E-633A-490D-8EE0-460C9D3BAA9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BC61-4D95-AEB0-1AC03CC0DAD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150A782-DAAD-4856-BFA0-1863BADC794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BC61-4D95-AEB0-1AC03CC0DADF}"/>
                </c:ext>
              </c:extLst>
            </c:dLbl>
            <c:dLbl>
              <c:idx val="6"/>
              <c:layout>
                <c:manualLayout>
                  <c:x val="2.7347114556416814E-2"/>
                  <c:y val="1.962952744617529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AEED8F78-AEBA-417F-B655-4FDAF3B86AF3}" type="CELLRAN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BC61-4D95-AEB0-1AC03CC0DAD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9DBACDC-D231-49E1-B6E7-3423D47DE7A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BC61-4D95-AEB0-1AC03CC0DAD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72492B1-166A-4FB0-89A4-92681202F95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BC61-4D95-AEB0-1AC03CC0DAD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F2F8BAA-FFF9-4197-824E-F240E1E8F16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BC61-4D95-AEB0-1AC03CC0DAD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75AB17E-5988-4501-AC07-380573C669E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BC61-4D95-AEB0-1AC03CC0DADF}"/>
                </c:ext>
              </c:extLst>
            </c:dLbl>
            <c:dLbl>
              <c:idx val="11"/>
              <c:layout>
                <c:manualLayout>
                  <c:x val="2.1877691645133437E-2"/>
                  <c:y val="-1.9629527446175295E-3"/>
                </c:manualLayout>
              </c:layout>
              <c:tx>
                <c:rich>
                  <a:bodyPr/>
                  <a:lstStyle/>
                  <a:p>
                    <a:fld id="{F23BE860-EC48-46CD-AA6A-9296730391C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BC61-4D95-AEB0-1AC03CC0DADF}"/>
                </c:ext>
              </c:extLst>
            </c:dLbl>
            <c:dLbl>
              <c:idx val="12"/>
              <c:layout>
                <c:manualLayout>
                  <c:x val="1.3673557278208442E-2"/>
                  <c:y val="1.9629527446173856E-3"/>
                </c:manualLayout>
              </c:layout>
              <c:tx>
                <c:rich>
                  <a:bodyPr/>
                  <a:lstStyle/>
                  <a:p>
                    <a:fld id="{8B2CE81F-688D-4EF7-9791-A1546497D870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BC61-4D95-AEB0-1AC03CC0D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région_métier17'!$A$3:$A$15</c:f>
              <c:strCache>
                <c:ptCount val="13"/>
                <c:pt idx="0">
                  <c:v>Pays de la Loire</c:v>
                </c:pt>
                <c:pt idx="1">
                  <c:v>Nouvelle Aquitaine</c:v>
                </c:pt>
                <c:pt idx="2">
                  <c:v>Bretagne</c:v>
                </c:pt>
                <c:pt idx="3">
                  <c:v>Occitanie</c:v>
                </c:pt>
                <c:pt idx="4">
                  <c:v>Provence-Alpes-Côte d'Azur</c:v>
                </c:pt>
                <c:pt idx="5">
                  <c:v>Auvergne-Rhône-Alpes</c:v>
                </c:pt>
                <c:pt idx="6">
                  <c:v>France métropolitaine</c:v>
                </c:pt>
                <c:pt idx="7">
                  <c:v>Grand Est</c:v>
                </c:pt>
                <c:pt idx="8">
                  <c:v>Centre-Val de Loire</c:v>
                </c:pt>
                <c:pt idx="9">
                  <c:v>Hauts-de-France</c:v>
                </c:pt>
                <c:pt idx="10">
                  <c:v>Île-de-France</c:v>
                </c:pt>
                <c:pt idx="11">
                  <c:v>Bourgogne-Franche-Comté</c:v>
                </c:pt>
                <c:pt idx="12">
                  <c:v>Normandie</c:v>
                </c:pt>
              </c:strCache>
            </c:strRef>
          </c:cat>
          <c:val>
            <c:numRef>
              <c:f>'Dés par région_métier17'!$E$3:$E$15</c:f>
              <c:numCache>
                <c:formatCode>0%</c:formatCode>
                <c:ptCount val="13"/>
                <c:pt idx="0">
                  <c:v>-0.3770887592906364</c:v>
                </c:pt>
                <c:pt idx="1">
                  <c:v>-0.37219927335622316</c:v>
                </c:pt>
                <c:pt idx="2">
                  <c:v>-0.34747232370295317</c:v>
                </c:pt>
                <c:pt idx="3">
                  <c:v>-0.40564020040282239</c:v>
                </c:pt>
                <c:pt idx="4">
                  <c:v>-0.3506091477917696</c:v>
                </c:pt>
                <c:pt idx="5">
                  <c:v>-0.39008615788972428</c:v>
                </c:pt>
                <c:pt idx="6">
                  <c:v>-0.4332476126915355</c:v>
                </c:pt>
                <c:pt idx="7">
                  <c:v>-0.43259334382957954</c:v>
                </c:pt>
                <c:pt idx="8">
                  <c:v>-0.40939691622314223</c:v>
                </c:pt>
                <c:pt idx="9">
                  <c:v>-0.4610993407158796</c:v>
                </c:pt>
                <c:pt idx="10">
                  <c:v>-0.50726857028068961</c:v>
                </c:pt>
                <c:pt idx="11">
                  <c:v>-0.39802417624056607</c:v>
                </c:pt>
                <c:pt idx="12">
                  <c:v>-0.42020477854478716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région_métier17'!$K$3:$K$15</c15:f>
                <c15:dlblRangeCache>
                  <c:ptCount val="13"/>
                  <c:pt idx="0">
                    <c:v>38%</c:v>
                  </c:pt>
                  <c:pt idx="1">
                    <c:v>37%</c:v>
                  </c:pt>
                  <c:pt idx="2">
                    <c:v>35%</c:v>
                  </c:pt>
                  <c:pt idx="3">
                    <c:v>41%</c:v>
                  </c:pt>
                  <c:pt idx="4">
                    <c:v>35%</c:v>
                  </c:pt>
                  <c:pt idx="5">
                    <c:v>39%</c:v>
                  </c:pt>
                  <c:pt idx="6">
                    <c:v>43%</c:v>
                  </c:pt>
                  <c:pt idx="7">
                    <c:v>43%</c:v>
                  </c:pt>
                  <c:pt idx="8">
                    <c:v>41%</c:v>
                  </c:pt>
                  <c:pt idx="9">
                    <c:v>46%</c:v>
                  </c:pt>
                  <c:pt idx="10">
                    <c:v>51%</c:v>
                  </c:pt>
                  <c:pt idx="11">
                    <c:v>40%</c:v>
                  </c:pt>
                  <c:pt idx="12">
                    <c:v>42%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A-BC61-4D95-AEB0-1AC03CC0DADF}"/>
            </c:ext>
          </c:extLst>
        </c:ser>
        <c:ser>
          <c:idx val="1"/>
          <c:order val="3"/>
          <c:tx>
            <c:strRef>
              <c:f>'Dés par région_métier17'!$F$2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61-4D95-AEB0-1AC03CC0DAD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7A-4EFE-ADED-02558F736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région_métier17'!$A$3:$A$15</c:f>
              <c:strCache>
                <c:ptCount val="13"/>
                <c:pt idx="0">
                  <c:v>Pays de la Loire</c:v>
                </c:pt>
                <c:pt idx="1">
                  <c:v>Nouvelle Aquitaine</c:v>
                </c:pt>
                <c:pt idx="2">
                  <c:v>Bretagne</c:v>
                </c:pt>
                <c:pt idx="3">
                  <c:v>Occitanie</c:v>
                </c:pt>
                <c:pt idx="4">
                  <c:v>Provence-Alpes-Côte d'Azur</c:v>
                </c:pt>
                <c:pt idx="5">
                  <c:v>Auvergne-Rhône-Alpes</c:v>
                </c:pt>
                <c:pt idx="6">
                  <c:v>France métropolitaine</c:v>
                </c:pt>
                <c:pt idx="7">
                  <c:v>Grand Est</c:v>
                </c:pt>
                <c:pt idx="8">
                  <c:v>Centre-Val de Loire</c:v>
                </c:pt>
                <c:pt idx="9">
                  <c:v>Hauts-de-France</c:v>
                </c:pt>
                <c:pt idx="10">
                  <c:v>Île-de-France</c:v>
                </c:pt>
                <c:pt idx="11">
                  <c:v>Bourgogne-Franche-Comté</c:v>
                </c:pt>
                <c:pt idx="12">
                  <c:v>Normandie</c:v>
                </c:pt>
              </c:strCache>
            </c:strRef>
          </c:cat>
          <c:val>
            <c:numRef>
              <c:f>'Dés par région_métier17'!$F$3:$F$15</c:f>
              <c:numCache>
                <c:formatCode>0%</c:formatCode>
                <c:ptCount val="13"/>
                <c:pt idx="0">
                  <c:v>-7.6462241498047812E-2</c:v>
                </c:pt>
                <c:pt idx="1">
                  <c:v>-4.8828476418081385E-2</c:v>
                </c:pt>
                <c:pt idx="2">
                  <c:v>-4.509112546444323E-2</c:v>
                </c:pt>
                <c:pt idx="3">
                  <c:v>-2.8210535583485019E-2</c:v>
                </c:pt>
                <c:pt idx="4">
                  <c:v>-2.878356525159147E-2</c:v>
                </c:pt>
                <c:pt idx="5">
                  <c:v>-1.9913938340482589E-2</c:v>
                </c:pt>
                <c:pt idx="6">
                  <c:v>0</c:v>
                </c:pt>
                <c:pt idx="7">
                  <c:v>4.0447226331230698E-2</c:v>
                </c:pt>
                <c:pt idx="8">
                  <c:v>2.3493242156593288E-3</c:v>
                </c:pt>
                <c:pt idx="9">
                  <c:v>-2.0985269981220679E-3</c:v>
                </c:pt>
                <c:pt idx="10">
                  <c:v>4.4761216500871684E-2</c:v>
                </c:pt>
                <c:pt idx="11">
                  <c:v>-2.1528769228497894E-2</c:v>
                </c:pt>
                <c:pt idx="12">
                  <c:v>-4.8470553141068207E-3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BC61-4D95-AEB0-1AC03CC0DADF}"/>
            </c:ext>
          </c:extLst>
        </c:ser>
        <c:ser>
          <c:idx val="4"/>
          <c:order val="5"/>
          <c:tx>
            <c:strRef>
              <c:f>'Dés par région_métier17'!$I$2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326BCE0-9694-4188-BD93-F15E4BFAB47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BC61-4D95-AEB0-1AC03CC0DA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3E8CAAE-E250-4D72-B1DB-4857BA34A57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BC61-4D95-AEB0-1AC03CC0DAD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1717B29-6673-4205-A9E5-E00CF32F6C9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BC61-4D95-AEB0-1AC03CC0DAD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161ADB1-9C2B-4F61-AA94-8252C52EACC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BC61-4D95-AEB0-1AC03CC0DAD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602E366-EA58-4E1E-88DE-38A914B6446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BC61-4D95-AEB0-1AC03CC0DAD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83B1FA0-7EE9-4E36-96A8-46DA11C98C2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BC61-4D95-AEB0-1AC03CC0DAD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17A1804-34E1-4C14-9E22-743DA036FDB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BC61-4D95-AEB0-1AC03CC0DAD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2B503BF-7097-4A4A-ADB9-3E8B985A3E4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BC61-4D95-AEB0-1AC03CC0DAD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549FB83-7F41-467A-80FB-5431FE3835A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BC61-4D95-AEB0-1AC03CC0DAD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2E01A24-AFF0-4C67-8104-7D7990F6158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BC61-4D95-AEB0-1AC03CC0DAD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066C613-8D8E-4841-9C29-C6DDFE9B488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BC61-4D95-AEB0-1AC03CC0DAD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AB6BA0A-906E-4B52-9650-CD290B9DE07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BC61-4D95-AEB0-1AC03CC0DAD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3FCA72F-666D-4D5F-A851-2BE7FCE72FB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BC61-4D95-AEB0-1AC03CC0D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région_métier17'!$A$3:$A$15</c:f>
              <c:strCache>
                <c:ptCount val="13"/>
                <c:pt idx="0">
                  <c:v>Pays de la Loire</c:v>
                </c:pt>
                <c:pt idx="1">
                  <c:v>Nouvelle Aquitaine</c:v>
                </c:pt>
                <c:pt idx="2">
                  <c:v>Bretagne</c:v>
                </c:pt>
                <c:pt idx="3">
                  <c:v>Occitanie</c:v>
                </c:pt>
                <c:pt idx="4">
                  <c:v>Provence-Alpes-Côte d'Azur</c:v>
                </c:pt>
                <c:pt idx="5">
                  <c:v>Auvergne-Rhône-Alpes</c:v>
                </c:pt>
                <c:pt idx="6">
                  <c:v>France métropolitaine</c:v>
                </c:pt>
                <c:pt idx="7">
                  <c:v>Grand Est</c:v>
                </c:pt>
                <c:pt idx="8">
                  <c:v>Centre-Val de Loire</c:v>
                </c:pt>
                <c:pt idx="9">
                  <c:v>Hauts-de-France</c:v>
                </c:pt>
                <c:pt idx="10">
                  <c:v>Île-de-France</c:v>
                </c:pt>
                <c:pt idx="11">
                  <c:v>Bourgogne-Franche-Comté</c:v>
                </c:pt>
                <c:pt idx="12">
                  <c:v>Normandie</c:v>
                </c:pt>
              </c:strCache>
            </c:strRef>
          </c:cat>
          <c:val>
            <c:numRef>
              <c:f>'Dés par région_métier17'!$I$3:$I$15</c:f>
              <c:numCache>
                <c:formatCode>0.0%</c:formatCode>
                <c:ptCount val="13"/>
                <c:pt idx="0">
                  <c:v>0.08</c:v>
                </c:pt>
                <c:pt idx="1">
                  <c:v>0.13235122388610926</c:v>
                </c:pt>
                <c:pt idx="2">
                  <c:v>0.16716331670873597</c:v>
                </c:pt>
                <c:pt idx="3">
                  <c:v>0.12846484960136811</c:v>
                </c:pt>
                <c:pt idx="4">
                  <c:v>0.22893321697626456</c:v>
                </c:pt>
                <c:pt idx="5">
                  <c:v>0.2289314828319578</c:v>
                </c:pt>
                <c:pt idx="6">
                  <c:v>0.23944189223692575</c:v>
                </c:pt>
                <c:pt idx="7">
                  <c:v>0.24221208454249088</c:v>
                </c:pt>
                <c:pt idx="8">
                  <c:v>0.29224452197358919</c:v>
                </c:pt>
                <c:pt idx="9">
                  <c:v>0.26538453747729202</c:v>
                </c:pt>
                <c:pt idx="10">
                  <c:v>0.24423158947021736</c:v>
                </c:pt>
                <c:pt idx="11">
                  <c:v>0.33793572240274994</c:v>
                </c:pt>
                <c:pt idx="12">
                  <c:v>0.35678801599740806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région_métier17'!$N$3:$N$15</c15:f>
                <c15:dlblRangeCache>
                  <c:ptCount val="13"/>
                  <c:pt idx="0">
                    <c:v>2</c:v>
                  </c:pt>
                  <c:pt idx="1">
                    <c:v>2</c:v>
                  </c:pt>
                  <c:pt idx="2">
                    <c:v>1</c:v>
                  </c:pt>
                  <c:pt idx="3">
                    <c:v>4</c:v>
                  </c:pt>
                  <c:pt idx="4">
                    <c:v>2</c:v>
                  </c:pt>
                  <c:pt idx="5">
                    <c:v>3</c:v>
                  </c:pt>
                  <c:pt idx="6">
                    <c:v>19</c:v>
                  </c:pt>
                  <c:pt idx="7">
                    <c:v>2</c:v>
                  </c:pt>
                  <c:pt idx="8">
                    <c:v>0</c:v>
                  </c:pt>
                  <c:pt idx="9">
                    <c:v>0</c:v>
                  </c:pt>
                  <c:pt idx="10">
                    <c:v>4</c:v>
                  </c:pt>
                  <c:pt idx="11">
                    <c:v>-1</c:v>
                  </c:pt>
                  <c:pt idx="12">
                    <c:v>-1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C-BC61-4D95-AEB0-1AC03CC0DADF}"/>
            </c:ext>
          </c:extLst>
        </c:ser>
        <c:ser>
          <c:idx val="6"/>
          <c:order val="6"/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1D23336-7427-48D6-AA7D-68F2814DA10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FF7A-4EFE-ADED-02558F7361E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E716B70-C5CC-4A80-94B4-CF5E7BD804E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FF7A-4EFE-ADED-02558F7361E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75FA276-5AD6-4A4B-BB88-6F526CB2C66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FF7A-4EFE-ADED-02558F7361E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28F350F-4449-4232-B4E0-0D9A6D8F878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FF7A-4EFE-ADED-02558F7361E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1CCABC4-24AF-4A5F-AE44-559567A0BC0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FF7A-4EFE-ADED-02558F7361E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79E9BD2-7580-412D-9EAF-3B527E6FEE6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FF7A-4EFE-ADED-02558F7361E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D235C9A-6976-46CD-893A-33042364A11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FF7A-4EFE-ADED-02558F7361E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116F627-EED8-4E8D-9505-29D94BE5543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FF7A-4EFE-ADED-02558F7361E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F06BC17-B01D-4305-8DBD-FECC7CABCDE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FF7A-4EFE-ADED-02558F7361E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54A1B1F-A4E6-4FAB-87FD-CBA1E386E54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FF7A-4EFE-ADED-02558F7361E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61C37F4-42F6-4122-AB00-EA243BD5AD9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FF7A-4EFE-ADED-02558F7361E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6065DA3-C538-465F-8F58-AA4434F6FFC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FF7A-4EFE-ADED-02558F7361E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BA13424-D322-4925-8BBC-67AC69730A3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FF7A-4EFE-ADED-02558F736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'Dés par région_métier17'!$P$3:$P$15</c:f>
              <c:numCache>
                <c:formatCode>0</c:formatCode>
                <c:ptCount val="13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région_métier17'!$Q$3:$Q$15</c15:f>
                <c15:dlblRangeCache>
                  <c:ptCount val="13"/>
                  <c:pt idx="0">
                    <c:v>Très fort</c:v>
                  </c:pt>
                  <c:pt idx="1">
                    <c:v>Très fort</c:v>
                  </c:pt>
                  <c:pt idx="2">
                    <c:v>Très fort</c:v>
                  </c:pt>
                  <c:pt idx="3">
                    <c:v>Très fort</c:v>
                  </c:pt>
                  <c:pt idx="4">
                    <c:v>Très fort</c:v>
                  </c:pt>
                  <c:pt idx="5">
                    <c:v>Très fort</c:v>
                  </c:pt>
                  <c:pt idx="6">
                    <c:v>Très fort</c:v>
                  </c:pt>
                  <c:pt idx="7">
                    <c:v>Très fort</c:v>
                  </c:pt>
                  <c:pt idx="8">
                    <c:v>Très fort</c:v>
                  </c:pt>
                  <c:pt idx="9">
                    <c:v>Très fort</c:v>
                  </c:pt>
                  <c:pt idx="10">
                    <c:v>Très fort</c:v>
                  </c:pt>
                  <c:pt idx="11">
                    <c:v>Très fort</c:v>
                  </c:pt>
                  <c:pt idx="12">
                    <c:v>Très fort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5-FF7A-4EFE-ADED-02558F736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région_métier17'!$G$2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région_métier17'!$G$3:$G$15</c:f>
              <c:numCache>
                <c:formatCode>0%</c:formatCode>
                <c:ptCount val="13"/>
                <c:pt idx="0">
                  <c:v>0.19726783000067766</c:v>
                </c:pt>
                <c:pt idx="1">
                  <c:v>0.17743985712894808</c:v>
                </c:pt>
                <c:pt idx="2">
                  <c:v>0.17109206491322948</c:v>
                </c:pt>
                <c:pt idx="3">
                  <c:v>0.16850324520168625</c:v>
                </c:pt>
                <c:pt idx="4">
                  <c:v>0.12249290076973619</c:v>
                </c:pt>
                <c:pt idx="5">
                  <c:v>9.1887251727197097E-2</c:v>
                </c:pt>
                <c:pt idx="6">
                  <c:v>5.8129325860900583E-2</c:v>
                </c:pt>
                <c:pt idx="7">
                  <c:v>5.6013402417291455E-2</c:v>
                </c:pt>
                <c:pt idx="8">
                  <c:v>2.9177392592630379E-2</c:v>
                </c:pt>
                <c:pt idx="9">
                  <c:v>2.2364255980680879E-3</c:v>
                </c:pt>
                <c:pt idx="10">
                  <c:v>-2.0681328961545106E-2</c:v>
                </c:pt>
                <c:pt idx="11">
                  <c:v>-2.6669837082451912E-2</c:v>
                </c:pt>
                <c:pt idx="12">
                  <c:v>-5.10210190669401E-2</c:v>
                </c:pt>
              </c:numCache>
            </c:numRef>
          </c:xVal>
          <c:yVal>
            <c:numRef>
              <c:f>'Dés par région_métier17'!$M$3:$M$15</c:f>
              <c:numCache>
                <c:formatCode>0.00</c:formatCode>
                <c:ptCount val="13"/>
                <c:pt idx="0">
                  <c:v>0.6</c:v>
                </c:pt>
                <c:pt idx="1">
                  <c:v>1.75</c:v>
                </c:pt>
                <c:pt idx="2">
                  <c:v>2.9</c:v>
                </c:pt>
                <c:pt idx="3">
                  <c:v>4.05</c:v>
                </c:pt>
                <c:pt idx="4">
                  <c:v>5.1999999999999993</c:v>
                </c:pt>
                <c:pt idx="5">
                  <c:v>6.35</c:v>
                </c:pt>
                <c:pt idx="6">
                  <c:v>7.5</c:v>
                </c:pt>
                <c:pt idx="7">
                  <c:v>8.65</c:v>
                </c:pt>
                <c:pt idx="8">
                  <c:v>9.8000000000000007</c:v>
                </c:pt>
                <c:pt idx="9">
                  <c:v>10.950000000000001</c:v>
                </c:pt>
                <c:pt idx="10">
                  <c:v>12.100000000000001</c:v>
                </c:pt>
                <c:pt idx="11">
                  <c:v>13.250000000000002</c:v>
                </c:pt>
                <c:pt idx="12">
                  <c:v>14.400000000000002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D-BC61-4D95-AEB0-1AC03CC0D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1"/>
          <c:min val="-0.60000000000000009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3.0993396497272466E-2"/>
          <c:y val="0.59178929325200236"/>
          <c:w val="0.18230913812831839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région_métier19'!$B$2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8A-4B25-81B9-DF2AC9F135D5}"/>
              </c:ext>
            </c:extLst>
          </c:dPt>
          <c:dPt>
            <c:idx val="5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8A-4B25-81B9-DF2AC9F135D5}"/>
              </c:ext>
            </c:extLst>
          </c:dPt>
          <c:dPt>
            <c:idx val="6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8A-4B25-81B9-DF2AC9F135D5}"/>
              </c:ext>
            </c:extLst>
          </c:dPt>
          <c:dPt>
            <c:idx val="7"/>
            <c:invertIfNegative val="0"/>
            <c:bubble3D val="0"/>
            <c:spPr>
              <a:solidFill>
                <a:srgbClr val="80C8E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8A-4B25-81B9-DF2AC9F135D5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8A-4B25-81B9-DF2AC9F135D5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98A-4B25-81B9-DF2AC9F135D5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698A-4B25-81B9-DF2AC9F13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région_métier19'!$A$3:$A$16</c:f>
              <c:strCache>
                <c:ptCount val="14"/>
                <c:pt idx="0">
                  <c:v>Occitanie</c:v>
                </c:pt>
                <c:pt idx="1">
                  <c:v>Centre-Val de Loire</c:v>
                </c:pt>
                <c:pt idx="2">
                  <c:v>Normandie</c:v>
                </c:pt>
                <c:pt idx="3">
                  <c:v>Nouvelle Aquitaine</c:v>
                </c:pt>
                <c:pt idx="4">
                  <c:v>Pays de la Loire</c:v>
                </c:pt>
                <c:pt idx="5">
                  <c:v>Bourgogne-Franche-Comté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Auvergne-Rhône-Alpes</c:v>
                </c:pt>
                <c:pt idx="10">
                  <c:v>Hauts-de-France</c:v>
                </c:pt>
                <c:pt idx="11">
                  <c:v>Provence-Alpes-Côte d'Azur</c:v>
                </c:pt>
                <c:pt idx="12">
                  <c:v>Île-de-France</c:v>
                </c:pt>
                <c:pt idx="13">
                  <c:v>Corse</c:v>
                </c:pt>
              </c:strCache>
            </c:strRef>
          </c:cat>
          <c:val>
            <c:numRef>
              <c:f>'Dés par région_métier19'!$B$3:$B$16</c:f>
              <c:numCache>
                <c:formatCode>0%</c:formatCode>
                <c:ptCount val="14"/>
                <c:pt idx="0">
                  <c:v>-0.21731839739935219</c:v>
                </c:pt>
                <c:pt idx="1">
                  <c:v>-0.24268803133167416</c:v>
                </c:pt>
                <c:pt idx="2">
                  <c:v>-0.22206842452432662</c:v>
                </c:pt>
                <c:pt idx="3">
                  <c:v>-0.24221131867298032</c:v>
                </c:pt>
                <c:pt idx="4">
                  <c:v>-0.22114229231913513</c:v>
                </c:pt>
                <c:pt idx="5">
                  <c:v>-0.25480583458665457</c:v>
                </c:pt>
                <c:pt idx="6">
                  <c:v>-0.25061373050542474</c:v>
                </c:pt>
                <c:pt idx="7">
                  <c:v>-0.24414257399378392</c:v>
                </c:pt>
                <c:pt idx="8">
                  <c:v>-0.24285640962956517</c:v>
                </c:pt>
                <c:pt idx="9">
                  <c:v>-0.24289955476466071</c:v>
                </c:pt>
                <c:pt idx="10">
                  <c:v>-0.24859945950957746</c:v>
                </c:pt>
                <c:pt idx="11">
                  <c:v>-0.30406302986626998</c:v>
                </c:pt>
                <c:pt idx="12">
                  <c:v>-0.23960890728874151</c:v>
                </c:pt>
                <c:pt idx="13">
                  <c:v>-0.22888233100861294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8A-4B25-81B9-DF2AC9F135D5}"/>
            </c:ext>
          </c:extLst>
        </c:ser>
        <c:ser>
          <c:idx val="3"/>
          <c:order val="1"/>
          <c:tx>
            <c:strRef>
              <c:f>'Dés par région_métier19'!$C$2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698A-4B25-81B9-DF2AC9F135D5}"/>
              </c:ext>
            </c:extLst>
          </c:dPt>
          <c:dPt>
            <c:idx val="5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698A-4B25-81B9-DF2AC9F135D5}"/>
              </c:ext>
            </c:extLst>
          </c:dPt>
          <c:dPt>
            <c:idx val="6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698A-4B25-81B9-DF2AC9F135D5}"/>
              </c:ext>
            </c:extLst>
          </c:dPt>
          <c:dPt>
            <c:idx val="7"/>
            <c:invertIfNegative val="0"/>
            <c:bubble3D val="0"/>
            <c:spPr>
              <a:solidFill>
                <a:srgbClr val="F8B2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698A-4B25-81B9-DF2AC9F135D5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698A-4B25-81B9-DF2AC9F135D5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98A-4B25-81B9-DF2AC9F135D5}"/>
              </c:ext>
            </c:extLst>
          </c:dPt>
          <c:dLbls>
            <c:dLbl>
              <c:idx val="5"/>
              <c:layout>
                <c:manualLayout>
                  <c:x val="2.461240310077519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8A-4B25-81B9-DF2AC9F135D5}"/>
                </c:ext>
              </c:extLst>
            </c:dLbl>
            <c:dLbl>
              <c:idx val="6"/>
              <c:layout>
                <c:manualLayout>
                  <c:x val="2.096612115991961E-2"/>
                  <c:y val="1.962952744617601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8A-4B25-81B9-DF2AC9F135D5}"/>
                </c:ext>
              </c:extLst>
            </c:dLbl>
            <c:dLbl>
              <c:idx val="7"/>
              <c:layout>
                <c:manualLayout>
                  <c:x val="2.1877691645133507E-2"/>
                  <c:y val="1.96295274461752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8A-4B25-81B9-DF2AC9F13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région_métier19'!$A$3:$A$16</c:f>
              <c:strCache>
                <c:ptCount val="14"/>
                <c:pt idx="0">
                  <c:v>Occitanie</c:v>
                </c:pt>
                <c:pt idx="1">
                  <c:v>Centre-Val de Loire</c:v>
                </c:pt>
                <c:pt idx="2">
                  <c:v>Normandie</c:v>
                </c:pt>
                <c:pt idx="3">
                  <c:v>Nouvelle Aquitaine</c:v>
                </c:pt>
                <c:pt idx="4">
                  <c:v>Pays de la Loire</c:v>
                </c:pt>
                <c:pt idx="5">
                  <c:v>Bourgogne-Franche-Comté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Auvergne-Rhône-Alpes</c:v>
                </c:pt>
                <c:pt idx="10">
                  <c:v>Hauts-de-France</c:v>
                </c:pt>
                <c:pt idx="11">
                  <c:v>Provence-Alpes-Côte d'Azur</c:v>
                </c:pt>
                <c:pt idx="12">
                  <c:v>Île-de-France</c:v>
                </c:pt>
                <c:pt idx="13">
                  <c:v>Corse</c:v>
                </c:pt>
              </c:strCache>
            </c:strRef>
          </c:cat>
          <c:val>
            <c:numRef>
              <c:f>'Dés par région_métier19'!$C$3:$C$16</c:f>
              <c:numCache>
                <c:formatCode>0%</c:formatCode>
                <c:ptCount val="14"/>
                <c:pt idx="0">
                  <c:v>0.3604368435805409</c:v>
                </c:pt>
                <c:pt idx="1">
                  <c:v>0.37865565658568534</c:v>
                </c:pt>
                <c:pt idx="2">
                  <c:v>0.35497000520394312</c:v>
                </c:pt>
                <c:pt idx="3">
                  <c:v>0.36760817572591004</c:v>
                </c:pt>
                <c:pt idx="4">
                  <c:v>0.35512898059730447</c:v>
                </c:pt>
                <c:pt idx="5">
                  <c:v>0.3784953289673702</c:v>
                </c:pt>
                <c:pt idx="6">
                  <c:v>0.37061814247203245</c:v>
                </c:pt>
                <c:pt idx="7">
                  <c:v>0.35782712336994676</c:v>
                </c:pt>
                <c:pt idx="8">
                  <c:v>0.36100126262905402</c:v>
                </c:pt>
                <c:pt idx="9">
                  <c:v>0.35438479468165229</c:v>
                </c:pt>
                <c:pt idx="10">
                  <c:v>0.35319730054896475</c:v>
                </c:pt>
                <c:pt idx="11">
                  <c:v>0.38342827777291533</c:v>
                </c:pt>
                <c:pt idx="12">
                  <c:v>0.33575238963602416</c:v>
                </c:pt>
                <c:pt idx="13">
                  <c:v>0.31739993082863893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98A-4B25-81B9-DF2AC9F135D5}"/>
            </c:ext>
          </c:extLst>
        </c:ser>
        <c:ser>
          <c:idx val="5"/>
          <c:order val="2"/>
          <c:tx>
            <c:strRef>
              <c:f>'Dés par région_métier19'!$E$2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98A-4B25-81B9-DF2AC9F135D5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98A-4B25-81B9-DF2AC9F135D5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98A-4B25-81B9-DF2AC9F135D5}"/>
              </c:ext>
            </c:extLst>
          </c:dPt>
          <c:dPt>
            <c:idx val="7"/>
            <c:invertIfNegative val="0"/>
            <c:bubble3D val="0"/>
            <c:spPr>
              <a:solidFill>
                <a:srgbClr val="F0848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98A-4B25-81B9-DF2AC9F135D5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98A-4B25-81B9-DF2AC9F135D5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98A-4B25-81B9-DF2AC9F135D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2BC9E11A-8BCA-4FCE-8784-D09D453DFA5B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698A-4B25-81B9-DF2AC9F135D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FBFCAF6-FE6A-4F3E-8CCE-0BCB5DB1E6F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698A-4B25-81B9-DF2AC9F135D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EB70D0D-3152-428F-9A16-D9938D27528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698A-4B25-81B9-DF2AC9F135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60A7913-94A8-45CD-AA86-CCDC7537BAE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698A-4B25-81B9-DF2AC9F135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C6B579D-00EE-45C0-9427-FD187A75FA0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698A-4B25-81B9-DF2AC9F135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1137C50-DE6A-4232-8FF2-F8987092783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698A-4B25-81B9-DF2AC9F135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6603FFD-5AE0-4266-84BE-0AA09841E9C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698A-4B25-81B9-DF2AC9F135D5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41AFBB09-E936-4C70-8C3A-003A02976A6C}" type="CELLRANGE">
                      <a:rPr lang="fr-FR"/>
                      <a:pPr>
                        <a:defRPr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698A-4B25-81B9-DF2AC9F135D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9FA70B8-CCE4-41A6-8DE9-39A8FE8CCEC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698A-4B25-81B9-DF2AC9F135D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591029C-F87D-4015-BD19-1AAD1A11DD4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698A-4B25-81B9-DF2AC9F135D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2A0F296-EC97-4C1A-A89D-442BF478B76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698A-4B25-81B9-DF2AC9F135D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D86EF22-2679-404E-B127-2FE30B531A7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698A-4B25-81B9-DF2AC9F135D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FB0A058-8281-4EDC-AC4E-DC0C0515C79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698A-4B25-81B9-DF2AC9F135D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46BD002-D5A5-4F34-9154-160E22B8158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698A-4B25-81B9-DF2AC9F13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région_métier19'!$A$3:$A$16</c:f>
              <c:strCache>
                <c:ptCount val="14"/>
                <c:pt idx="0">
                  <c:v>Occitanie</c:v>
                </c:pt>
                <c:pt idx="1">
                  <c:v>Centre-Val de Loire</c:v>
                </c:pt>
                <c:pt idx="2">
                  <c:v>Normandie</c:v>
                </c:pt>
                <c:pt idx="3">
                  <c:v>Nouvelle Aquitaine</c:v>
                </c:pt>
                <c:pt idx="4">
                  <c:v>Pays de la Loire</c:v>
                </c:pt>
                <c:pt idx="5">
                  <c:v>Bourgogne-Franche-Comté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Auvergne-Rhône-Alpes</c:v>
                </c:pt>
                <c:pt idx="10">
                  <c:v>Hauts-de-France</c:v>
                </c:pt>
                <c:pt idx="11">
                  <c:v>Provence-Alpes-Côte d'Azur</c:v>
                </c:pt>
                <c:pt idx="12">
                  <c:v>Île-de-France</c:v>
                </c:pt>
                <c:pt idx="13">
                  <c:v>Corse</c:v>
                </c:pt>
              </c:strCache>
            </c:strRef>
          </c:cat>
          <c:val>
            <c:numRef>
              <c:f>'Dés par région_métier19'!$E$3:$E$16</c:f>
              <c:numCache>
                <c:formatCode>0%</c:formatCode>
                <c:ptCount val="14"/>
                <c:pt idx="0">
                  <c:v>-0.13245258762041687</c:v>
                </c:pt>
                <c:pt idx="1">
                  <c:v>-0.15148644363543515</c:v>
                </c:pt>
                <c:pt idx="2">
                  <c:v>-0.15267742035113585</c:v>
                </c:pt>
                <c:pt idx="3">
                  <c:v>-0.13935546545728444</c:v>
                </c:pt>
                <c:pt idx="4">
                  <c:v>-0.14894481968925383</c:v>
                </c:pt>
                <c:pt idx="5">
                  <c:v>-0.15202489104963318</c:v>
                </c:pt>
                <c:pt idx="6">
                  <c:v>-0.14668954515591065</c:v>
                </c:pt>
                <c:pt idx="7">
                  <c:v>-0.15698846075835421</c:v>
                </c:pt>
                <c:pt idx="8">
                  <c:v>-0.17234678689712141</c:v>
                </c:pt>
                <c:pt idx="9">
                  <c:v>-0.16717185099600038</c:v>
                </c:pt>
                <c:pt idx="10">
                  <c:v>-0.16368615276920934</c:v>
                </c:pt>
                <c:pt idx="11">
                  <c:v>-0.13713820276949107</c:v>
                </c:pt>
                <c:pt idx="12">
                  <c:v>-0.1778607085507721</c:v>
                </c:pt>
                <c:pt idx="13">
                  <c:v>-0.15567715124507073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région_métier19'!$K$3:$K$16</c15:f>
                <c15:dlblRangeCache>
                  <c:ptCount val="14"/>
                  <c:pt idx="0">
                    <c:v>13%</c:v>
                  </c:pt>
                  <c:pt idx="1">
                    <c:v>15%</c:v>
                  </c:pt>
                  <c:pt idx="2">
                    <c:v>15%</c:v>
                  </c:pt>
                  <c:pt idx="3">
                    <c:v>14%</c:v>
                  </c:pt>
                  <c:pt idx="4">
                    <c:v>15%</c:v>
                  </c:pt>
                  <c:pt idx="5">
                    <c:v>15%</c:v>
                  </c:pt>
                  <c:pt idx="6">
                    <c:v>15%</c:v>
                  </c:pt>
                  <c:pt idx="7">
                    <c:v>16%</c:v>
                  </c:pt>
                  <c:pt idx="8">
                    <c:v>17%</c:v>
                  </c:pt>
                  <c:pt idx="9">
                    <c:v>17%</c:v>
                  </c:pt>
                  <c:pt idx="10">
                    <c:v>16%</c:v>
                  </c:pt>
                  <c:pt idx="11">
                    <c:v>14%</c:v>
                  </c:pt>
                  <c:pt idx="12">
                    <c:v>18%</c:v>
                  </c:pt>
                  <c:pt idx="13">
                    <c:v>16%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E-698A-4B25-81B9-DF2AC9F135D5}"/>
            </c:ext>
          </c:extLst>
        </c:ser>
        <c:ser>
          <c:idx val="1"/>
          <c:order val="3"/>
          <c:tx>
            <c:strRef>
              <c:f>'Dés par région_métier19'!$F$2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98A-4B25-81B9-DF2AC9F135D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98A-4B25-81B9-DF2AC9F13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région_métier19'!$A$3:$A$16</c:f>
              <c:strCache>
                <c:ptCount val="14"/>
                <c:pt idx="0">
                  <c:v>Occitanie</c:v>
                </c:pt>
                <c:pt idx="1">
                  <c:v>Centre-Val de Loire</c:v>
                </c:pt>
                <c:pt idx="2">
                  <c:v>Normandie</c:v>
                </c:pt>
                <c:pt idx="3">
                  <c:v>Nouvelle Aquitaine</c:v>
                </c:pt>
                <c:pt idx="4">
                  <c:v>Pays de la Loire</c:v>
                </c:pt>
                <c:pt idx="5">
                  <c:v>Bourgogne-Franche-Comté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Auvergne-Rhône-Alpes</c:v>
                </c:pt>
                <c:pt idx="10">
                  <c:v>Hauts-de-France</c:v>
                </c:pt>
                <c:pt idx="11">
                  <c:v>Provence-Alpes-Côte d'Azur</c:v>
                </c:pt>
                <c:pt idx="12">
                  <c:v>Île-de-France</c:v>
                </c:pt>
                <c:pt idx="13">
                  <c:v>Corse</c:v>
                </c:pt>
              </c:strCache>
            </c:strRef>
          </c:cat>
          <c:val>
            <c:numRef>
              <c:f>'Dés par région_métier19'!$F$3:$F$16</c:f>
              <c:numCache>
                <c:formatCode>0%</c:formatCode>
                <c:ptCount val="14"/>
                <c:pt idx="0">
                  <c:v>-4.694460613097042E-3</c:v>
                </c:pt>
                <c:pt idx="1">
                  <c:v>5.1338107520809365E-3</c:v>
                </c:pt>
                <c:pt idx="2">
                  <c:v>-2.1140772881838819E-3</c:v>
                </c:pt>
                <c:pt idx="3">
                  <c:v>-8.3516416194704159E-3</c:v>
                </c:pt>
                <c:pt idx="4">
                  <c:v>-1.2848597136192554E-2</c:v>
                </c:pt>
                <c:pt idx="5">
                  <c:v>-2.1994232458002992E-3</c:v>
                </c:pt>
                <c:pt idx="6">
                  <c:v>-6.6695408353849867E-3</c:v>
                </c:pt>
                <c:pt idx="7">
                  <c:v>0</c:v>
                </c:pt>
                <c:pt idx="8">
                  <c:v>-7.116858531200672E-4</c:v>
                </c:pt>
                <c:pt idx="9">
                  <c:v>-2.8872617413223151E-3</c:v>
                </c:pt>
                <c:pt idx="10">
                  <c:v>-3.4316649918147778E-4</c:v>
                </c:pt>
                <c:pt idx="11">
                  <c:v>-1.9824765272041297E-3</c:v>
                </c:pt>
                <c:pt idx="12">
                  <c:v>1.4070995710257132E-2</c:v>
                </c:pt>
                <c:pt idx="13">
                  <c:v>-8.7518613236739675E-3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698A-4B25-81B9-DF2AC9F135D5}"/>
            </c:ext>
          </c:extLst>
        </c:ser>
        <c:ser>
          <c:idx val="4"/>
          <c:order val="5"/>
          <c:tx>
            <c:strRef>
              <c:f>'Dés par région_métier19'!$I$2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550F4B5-DDC1-488C-ACB6-608F6A8570A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698A-4B25-81B9-DF2AC9F135D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2C49B6B-FF39-46E2-B6C0-335285DBEC6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698A-4B25-81B9-DF2AC9F135D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AD6B2FC-F44A-40FE-9738-144D7CC38A7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698A-4B25-81B9-DF2AC9F135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0B7C8FC-3864-4922-B842-82F68EF9CE4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698A-4B25-81B9-DF2AC9F135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3E5F036-518C-4171-AECC-957D0EBED08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698A-4B25-81B9-DF2AC9F135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37CABAA-973D-4502-BEC8-BDEF5A73EC6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698A-4B25-81B9-DF2AC9F135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A85CD01-EFD4-406D-8D5C-3D7D5DBD463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698A-4B25-81B9-DF2AC9F135D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E50226C-E31B-4E21-8611-05F4EBCF6BC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698A-4B25-81B9-DF2AC9F135D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3AECFEF-40A5-462F-ADEE-9C5AAB35249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698A-4B25-81B9-DF2AC9F135D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F0C3EC4-2E0B-492E-8F46-F466D1DED19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698A-4B25-81B9-DF2AC9F135D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4DBC6FC-826E-4BE4-ADE1-70C6011500E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698A-4B25-81B9-DF2AC9F135D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9621BFA-FB5D-4E5C-8342-4136A7AE45C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698A-4B25-81B9-DF2AC9F135D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34D2C25-0A47-4D29-BC4E-CF132CBA914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698A-4B25-81B9-DF2AC9F135D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6469C8F-9640-4F17-A635-F5089B4C5CC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698A-4B25-81B9-DF2AC9F13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région_métier19'!$A$3:$A$16</c:f>
              <c:strCache>
                <c:ptCount val="14"/>
                <c:pt idx="0">
                  <c:v>Occitanie</c:v>
                </c:pt>
                <c:pt idx="1">
                  <c:v>Centre-Val de Loire</c:v>
                </c:pt>
                <c:pt idx="2">
                  <c:v>Normandie</c:v>
                </c:pt>
                <c:pt idx="3">
                  <c:v>Nouvelle Aquitaine</c:v>
                </c:pt>
                <c:pt idx="4">
                  <c:v>Pays de la Loire</c:v>
                </c:pt>
                <c:pt idx="5">
                  <c:v>Bourgogne-Franche-Comté</c:v>
                </c:pt>
                <c:pt idx="6">
                  <c:v>Bretagne</c:v>
                </c:pt>
                <c:pt idx="7">
                  <c:v>France métropolitaine</c:v>
                </c:pt>
                <c:pt idx="8">
                  <c:v>Grand Est</c:v>
                </c:pt>
                <c:pt idx="9">
                  <c:v>Auvergne-Rhône-Alpes</c:v>
                </c:pt>
                <c:pt idx="10">
                  <c:v>Hauts-de-France</c:v>
                </c:pt>
                <c:pt idx="11">
                  <c:v>Provence-Alpes-Côte d'Azur</c:v>
                </c:pt>
                <c:pt idx="12">
                  <c:v>Île-de-France</c:v>
                </c:pt>
                <c:pt idx="13">
                  <c:v>Corse</c:v>
                </c:pt>
              </c:strCache>
            </c:strRef>
          </c:cat>
          <c:val>
            <c:numRef>
              <c:f>'Dés par région_métier19'!$I$3:$I$16</c:f>
              <c:numCache>
                <c:formatCode>0.0%</c:formatCode>
                <c:ptCount val="14"/>
                <c:pt idx="0">
                  <c:v>7.4999999999999997E-2</c:v>
                </c:pt>
                <c:pt idx="1">
                  <c:v>5.1647376242774656E-2</c:v>
                </c:pt>
                <c:pt idx="2">
                  <c:v>8.0466838376597793E-2</c:v>
                </c:pt>
                <c:pt idx="3">
                  <c:v>6.7828667854630875E-2</c:v>
                </c:pt>
                <c:pt idx="4">
                  <c:v>8.0307862983236444E-2</c:v>
                </c:pt>
                <c:pt idx="5">
                  <c:v>5.6941514613170707E-2</c:v>
                </c:pt>
                <c:pt idx="6">
                  <c:v>6.4818701108508459E-2</c:v>
                </c:pt>
                <c:pt idx="7">
                  <c:v>7.7609720210594146E-2</c:v>
                </c:pt>
                <c:pt idx="8">
                  <c:v>7.443558095148689E-2</c:v>
                </c:pt>
                <c:pt idx="9">
                  <c:v>8.1052048898888618E-2</c:v>
                </c:pt>
                <c:pt idx="10">
                  <c:v>8.2239543031576157E-2</c:v>
                </c:pt>
                <c:pt idx="11">
                  <c:v>5.2008565807625584E-2</c:v>
                </c:pt>
                <c:pt idx="12">
                  <c:v>8.5613458234259643E-2</c:v>
                </c:pt>
                <c:pt idx="13">
                  <c:v>0.11803691275190198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région_métier19'!$N$3:$N$16</c15:f>
                <c15:dlblRangeCach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-1</c:v>
                  </c:pt>
                  <c:pt idx="3">
                    <c:v>-1</c:v>
                  </c:pt>
                  <c:pt idx="4">
                    <c:v>-1</c:v>
                  </c:pt>
                  <c:pt idx="5">
                    <c:v>-1</c:v>
                  </c:pt>
                  <c:pt idx="6">
                    <c:v>-1</c:v>
                  </c:pt>
                  <c:pt idx="7">
                    <c:v>-28</c:v>
                  </c:pt>
                  <c:pt idx="8">
                    <c:v>-3</c:v>
                  </c:pt>
                  <c:pt idx="9">
                    <c:v>-4</c:v>
                  </c:pt>
                  <c:pt idx="10">
                    <c:v>-3</c:v>
                  </c:pt>
                  <c:pt idx="11">
                    <c:v>-3</c:v>
                  </c:pt>
                  <c:pt idx="12">
                    <c:v>-9</c:v>
                  </c:pt>
                  <c:pt idx="13">
                    <c:v>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0-698A-4B25-81B9-DF2AC9F13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région_métier19'!$G$2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région_métier19'!$G$3:$G$16</c:f>
              <c:numCache>
                <c:formatCode>0%</c:formatCode>
                <c:ptCount val="14"/>
                <c:pt idx="0">
                  <c:v>5.9713979476748039E-3</c:v>
                </c:pt>
                <c:pt idx="1">
                  <c:v>-1.0385007629343029E-2</c:v>
                </c:pt>
                <c:pt idx="2">
                  <c:v>-2.1889916959703239E-2</c:v>
                </c:pt>
                <c:pt idx="3">
                  <c:v>-2.2310250023825143E-2</c:v>
                </c:pt>
                <c:pt idx="4">
                  <c:v>-2.7806728547277039E-2</c:v>
                </c:pt>
                <c:pt idx="5">
                  <c:v>-3.0534819914717844E-2</c:v>
                </c:pt>
                <c:pt idx="6">
                  <c:v>-3.3354674024687919E-2</c:v>
                </c:pt>
                <c:pt idx="7">
                  <c:v>-4.3303911382191362E-2</c:v>
                </c:pt>
                <c:pt idx="8">
                  <c:v>-5.4913619750752624E-2</c:v>
                </c:pt>
                <c:pt idx="9">
                  <c:v>-5.8573872820331115E-2</c:v>
                </c:pt>
                <c:pt idx="10">
                  <c:v>-5.943147822900352E-2</c:v>
                </c:pt>
                <c:pt idx="11">
                  <c:v>-5.9755431390049858E-2</c:v>
                </c:pt>
                <c:pt idx="12">
                  <c:v>-6.7646230493232318E-2</c:v>
                </c:pt>
                <c:pt idx="13">
                  <c:v>-7.5911412748718696E-2</c:v>
                </c:pt>
              </c:numCache>
            </c:numRef>
          </c:xVal>
          <c:yVal>
            <c:numRef>
              <c:f>'Dés par région_métier19'!$M$3:$M$16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1-698A-4B25-81B9-DF2AC9F13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55000000000000004"/>
          <c:min val="-0.45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  <c:majorUnit val="0.1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région_métier20'!$B$2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AF-4FF1-A4BA-E52CAFA8421E}"/>
              </c:ext>
            </c:extLst>
          </c:dPt>
          <c:dPt>
            <c:idx val="5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AF-4FF1-A4BA-E52CAFA8421E}"/>
              </c:ext>
            </c:extLst>
          </c:dPt>
          <c:dPt>
            <c:idx val="6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AF-4FF1-A4BA-E52CAFA8421E}"/>
              </c:ext>
            </c:extLst>
          </c:dPt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AF-4FF1-A4BA-E52CAFA8421E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AF-4FF1-A4BA-E52CAFA8421E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8AF-4FF1-A4BA-E52CAFA842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région_métier20'!$A$3:$A$16</c:f>
              <c:strCache>
                <c:ptCount val="14"/>
                <c:pt idx="0">
                  <c:v>Provence-Alpes-Côte d'Azur</c:v>
                </c:pt>
                <c:pt idx="1">
                  <c:v>Bourgogne-Franche-Comté</c:v>
                </c:pt>
                <c:pt idx="2">
                  <c:v>Normandie</c:v>
                </c:pt>
                <c:pt idx="3">
                  <c:v>Nouvelle Aquitaine</c:v>
                </c:pt>
                <c:pt idx="4">
                  <c:v>Bretagne</c:v>
                </c:pt>
                <c:pt idx="5">
                  <c:v>Occitanie</c:v>
                </c:pt>
                <c:pt idx="6">
                  <c:v>Pays de la Loire</c:v>
                </c:pt>
                <c:pt idx="7">
                  <c:v>Auvergne-Rhône-Alpes</c:v>
                </c:pt>
                <c:pt idx="8">
                  <c:v>Grand Est</c:v>
                </c:pt>
                <c:pt idx="9">
                  <c:v>France métropolitaine</c:v>
                </c:pt>
                <c:pt idx="10">
                  <c:v>Hauts-de-France</c:v>
                </c:pt>
                <c:pt idx="11">
                  <c:v>Centre-Val de Loire</c:v>
                </c:pt>
                <c:pt idx="12">
                  <c:v>Corse</c:v>
                </c:pt>
                <c:pt idx="13">
                  <c:v>Île-de-France</c:v>
                </c:pt>
              </c:strCache>
            </c:strRef>
          </c:cat>
          <c:val>
            <c:numRef>
              <c:f>'Dés par région_métier20'!$B$3:$B$16</c:f>
              <c:numCache>
                <c:formatCode>0%</c:formatCode>
                <c:ptCount val="14"/>
                <c:pt idx="0">
                  <c:v>2.128505287135633E-2</c:v>
                </c:pt>
                <c:pt idx="1">
                  <c:v>1.4004868643785596E-2</c:v>
                </c:pt>
                <c:pt idx="2">
                  <c:v>7.7922138907820487E-2</c:v>
                </c:pt>
                <c:pt idx="3">
                  <c:v>4.2959443270016738E-2</c:v>
                </c:pt>
                <c:pt idx="4">
                  <c:v>3.6844677488501856E-2</c:v>
                </c:pt>
                <c:pt idx="5">
                  <c:v>1.2497087172352223E-2</c:v>
                </c:pt>
                <c:pt idx="6">
                  <c:v>3.9486240121003713E-2</c:v>
                </c:pt>
                <c:pt idx="7">
                  <c:v>3.2845966628066499E-2</c:v>
                </c:pt>
                <c:pt idx="8">
                  <c:v>1.2508697254729171E-2</c:v>
                </c:pt>
                <c:pt idx="9">
                  <c:v>8.5384089845566662E-3</c:v>
                </c:pt>
                <c:pt idx="10">
                  <c:v>1.2506485380293187E-2</c:v>
                </c:pt>
                <c:pt idx="11">
                  <c:v>-5.1156834287439789E-3</c:v>
                </c:pt>
                <c:pt idx="12">
                  <c:v>-4.3250117397740807E-3</c:v>
                </c:pt>
                <c:pt idx="13">
                  <c:v>-5.4619454446036962E-2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8AF-4FF1-A4BA-E52CAFA8421E}"/>
            </c:ext>
          </c:extLst>
        </c:ser>
        <c:ser>
          <c:idx val="3"/>
          <c:order val="1"/>
          <c:tx>
            <c:strRef>
              <c:f>'Dés par région_métier20'!$C$2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8AF-4FF1-A4BA-E52CAFA8421E}"/>
              </c:ext>
            </c:extLst>
          </c:dPt>
          <c:dPt>
            <c:idx val="5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18AF-4FF1-A4BA-E52CAFA8421E}"/>
              </c:ext>
            </c:extLst>
          </c:dPt>
          <c:dPt>
            <c:idx val="6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18AF-4FF1-A4BA-E52CAFA8421E}"/>
              </c:ext>
            </c:extLst>
          </c:dPt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18AF-4FF1-A4BA-E52CAFA8421E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18AF-4FF1-A4BA-E52CAFA8421E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8AF-4FF1-A4BA-E52CAFA8421E}"/>
              </c:ext>
            </c:extLst>
          </c:dPt>
          <c:dLbls>
            <c:dLbl>
              <c:idx val="5"/>
              <c:layout>
                <c:manualLayout>
                  <c:x val="2.461240310077519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AF-4FF1-A4BA-E52CAFA8421E}"/>
                </c:ext>
              </c:extLst>
            </c:dLbl>
            <c:dLbl>
              <c:idx val="6"/>
              <c:layout>
                <c:manualLayout>
                  <c:x val="2.096612115991961E-2"/>
                  <c:y val="1.962952744617601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AF-4FF1-A4BA-E52CAFA8421E}"/>
                </c:ext>
              </c:extLst>
            </c:dLbl>
            <c:dLbl>
              <c:idx val="7"/>
              <c:layout>
                <c:manualLayout>
                  <c:x val="2.1877691645133507E-2"/>
                  <c:y val="1.962952744617529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AF-4FF1-A4BA-E52CAFA842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région_métier20'!$A$3:$A$16</c:f>
              <c:strCache>
                <c:ptCount val="14"/>
                <c:pt idx="0">
                  <c:v>Provence-Alpes-Côte d'Azur</c:v>
                </c:pt>
                <c:pt idx="1">
                  <c:v>Bourgogne-Franche-Comté</c:v>
                </c:pt>
                <c:pt idx="2">
                  <c:v>Normandie</c:v>
                </c:pt>
                <c:pt idx="3">
                  <c:v>Nouvelle Aquitaine</c:v>
                </c:pt>
                <c:pt idx="4">
                  <c:v>Bretagne</c:v>
                </c:pt>
                <c:pt idx="5">
                  <c:v>Occitanie</c:v>
                </c:pt>
                <c:pt idx="6">
                  <c:v>Pays de la Loire</c:v>
                </c:pt>
                <c:pt idx="7">
                  <c:v>Auvergne-Rhône-Alpes</c:v>
                </c:pt>
                <c:pt idx="8">
                  <c:v>Grand Est</c:v>
                </c:pt>
                <c:pt idx="9">
                  <c:v>France métropolitaine</c:v>
                </c:pt>
                <c:pt idx="10">
                  <c:v>Hauts-de-France</c:v>
                </c:pt>
                <c:pt idx="11">
                  <c:v>Centre-Val de Loire</c:v>
                </c:pt>
                <c:pt idx="12">
                  <c:v>Corse</c:v>
                </c:pt>
                <c:pt idx="13">
                  <c:v>Île-de-France</c:v>
                </c:pt>
              </c:strCache>
            </c:strRef>
          </c:cat>
          <c:val>
            <c:numRef>
              <c:f>'Dés par région_métier20'!$C$3:$C$16</c:f>
              <c:numCache>
                <c:formatCode>0%</c:formatCode>
                <c:ptCount val="14"/>
                <c:pt idx="0">
                  <c:v>0.41208760067560091</c:v>
                </c:pt>
                <c:pt idx="1">
                  <c:v>0.41694297242398876</c:v>
                </c:pt>
                <c:pt idx="2">
                  <c:v>0.37320328795763502</c:v>
                </c:pt>
                <c:pt idx="3">
                  <c:v>0.41673990007375555</c:v>
                </c:pt>
                <c:pt idx="4">
                  <c:v>0.42523850731971613</c:v>
                </c:pt>
                <c:pt idx="5">
                  <c:v>0.42271773630950349</c:v>
                </c:pt>
                <c:pt idx="6">
                  <c:v>0.39842938611294404</c:v>
                </c:pt>
                <c:pt idx="7">
                  <c:v>0.39766567503094197</c:v>
                </c:pt>
                <c:pt idx="8">
                  <c:v>0.41099045590747213</c:v>
                </c:pt>
                <c:pt idx="9">
                  <c:v>0.40050787384731151</c:v>
                </c:pt>
                <c:pt idx="10">
                  <c:v>0.3883776139557909</c:v>
                </c:pt>
                <c:pt idx="11">
                  <c:v>0.4136705206372121</c:v>
                </c:pt>
                <c:pt idx="12">
                  <c:v>0.36211158714036501</c:v>
                </c:pt>
                <c:pt idx="13">
                  <c:v>0.3800408280184126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8AF-4FF1-A4BA-E52CAFA8421E}"/>
            </c:ext>
          </c:extLst>
        </c:ser>
        <c:ser>
          <c:idx val="5"/>
          <c:order val="2"/>
          <c:tx>
            <c:strRef>
              <c:f>'Dés par région_métier20'!$E$2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8AF-4FF1-A4BA-E52CAFA8421E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8AF-4FF1-A4BA-E52CAFA8421E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8AF-4FF1-A4BA-E52CAFA8421E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8AF-4FF1-A4BA-E52CAFA8421E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8AF-4FF1-A4BA-E52CAFA8421E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8AF-4FF1-A4BA-E52CAFA8421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94BA7FFC-7CC1-4F28-B171-EFCE7514EEB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18AF-4FF1-A4BA-E52CAFA8421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A8DD069-1C4B-421A-95A0-7E9301E03D2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18AF-4FF1-A4BA-E52CAFA8421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879A136-C069-4FA4-99C6-C6F780EF28F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18AF-4FF1-A4BA-E52CAFA8421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1BEF910-2C51-410D-A5C0-62578A52D6A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18AF-4FF1-A4BA-E52CAFA8421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87203BC-C486-4DB0-A546-328FDFD4024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18AF-4FF1-A4BA-E52CAFA8421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114A5AA-680C-48FC-B294-92C951AE8CC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8AF-4FF1-A4BA-E52CAFA8421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AE6D898-C8CD-4941-B03A-858411017A9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18AF-4FF1-A4BA-E52CAFA8421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0D187EF-5BA3-42F6-9592-AACBF4F5BF8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18AF-4FF1-A4BA-E52CAFA8421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74A82E0-A5CA-4D19-8B1D-03AE68255BD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18AF-4FF1-A4BA-E52CAFA8421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255DF7B-E84C-4DEC-8399-53507927DF7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18AF-4FF1-A4BA-E52CAFA8421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4520A4B-9C23-4DDA-9BF5-C15EEEADFFA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18AF-4FF1-A4BA-E52CAFA8421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69BA856-5907-44E7-9507-E6BF075FE5B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18AF-4FF1-A4BA-E52CAFA8421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DADFBB3-9787-4409-91E0-B9F7538C431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18AF-4FF1-A4BA-E52CAFA8421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3792F53-BFBE-409A-A283-2306EA165E7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18AF-4FF1-A4BA-E52CAFA842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région_métier20'!$A$3:$A$16</c:f>
              <c:strCache>
                <c:ptCount val="14"/>
                <c:pt idx="0">
                  <c:v>Provence-Alpes-Côte d'Azur</c:v>
                </c:pt>
                <c:pt idx="1">
                  <c:v>Bourgogne-Franche-Comté</c:v>
                </c:pt>
                <c:pt idx="2">
                  <c:v>Normandie</c:v>
                </c:pt>
                <c:pt idx="3">
                  <c:v>Nouvelle Aquitaine</c:v>
                </c:pt>
                <c:pt idx="4">
                  <c:v>Bretagne</c:v>
                </c:pt>
                <c:pt idx="5">
                  <c:v>Occitanie</c:v>
                </c:pt>
                <c:pt idx="6">
                  <c:v>Pays de la Loire</c:v>
                </c:pt>
                <c:pt idx="7">
                  <c:v>Auvergne-Rhône-Alpes</c:v>
                </c:pt>
                <c:pt idx="8">
                  <c:v>Grand Est</c:v>
                </c:pt>
                <c:pt idx="9">
                  <c:v>France métropolitaine</c:v>
                </c:pt>
                <c:pt idx="10">
                  <c:v>Hauts-de-France</c:v>
                </c:pt>
                <c:pt idx="11">
                  <c:v>Centre-Val de Loire</c:v>
                </c:pt>
                <c:pt idx="12">
                  <c:v>Corse</c:v>
                </c:pt>
                <c:pt idx="13">
                  <c:v>Île-de-France</c:v>
                </c:pt>
              </c:strCache>
            </c:strRef>
          </c:cat>
          <c:val>
            <c:numRef>
              <c:f>'Dés par région_métier20'!$E$3:$E$16</c:f>
              <c:numCache>
                <c:formatCode>0%</c:formatCode>
                <c:ptCount val="14"/>
                <c:pt idx="0">
                  <c:v>-0.1054754945236176</c:v>
                </c:pt>
                <c:pt idx="1">
                  <c:v>-0.12594060531586693</c:v>
                </c:pt>
                <c:pt idx="2">
                  <c:v>-0.1229804111690587</c:v>
                </c:pt>
                <c:pt idx="3">
                  <c:v>-0.1137055975113027</c:v>
                </c:pt>
                <c:pt idx="4">
                  <c:v>-0.10915102854905788</c:v>
                </c:pt>
                <c:pt idx="5">
                  <c:v>-0.1065508383213687</c:v>
                </c:pt>
                <c:pt idx="6">
                  <c:v>-0.11752607384677109</c:v>
                </c:pt>
                <c:pt idx="7">
                  <c:v>-0.13647336108370325</c:v>
                </c:pt>
                <c:pt idx="8">
                  <c:v>-0.15105784535202324</c:v>
                </c:pt>
                <c:pt idx="9">
                  <c:v>-0.13419767376012731</c:v>
                </c:pt>
                <c:pt idx="10">
                  <c:v>-0.13664722718600153</c:v>
                </c:pt>
                <c:pt idx="11">
                  <c:v>-0.13008188140592836</c:v>
                </c:pt>
                <c:pt idx="12">
                  <c:v>-0.11175018536092693</c:v>
                </c:pt>
                <c:pt idx="13">
                  <c:v>-0.17031453041901579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région_métier20'!$K$3:$K$16</c15:f>
                <c15:dlblRangeCache>
                  <c:ptCount val="14"/>
                  <c:pt idx="0">
                    <c:v>11%</c:v>
                  </c:pt>
                  <c:pt idx="1">
                    <c:v>13%</c:v>
                  </c:pt>
                  <c:pt idx="2">
                    <c:v>12%</c:v>
                  </c:pt>
                  <c:pt idx="3">
                    <c:v>11%</c:v>
                  </c:pt>
                  <c:pt idx="4">
                    <c:v>11%</c:v>
                  </c:pt>
                  <c:pt idx="5">
                    <c:v>11%</c:v>
                  </c:pt>
                  <c:pt idx="6">
                    <c:v>12%</c:v>
                  </c:pt>
                  <c:pt idx="7">
                    <c:v>14%</c:v>
                  </c:pt>
                  <c:pt idx="8">
                    <c:v>15%</c:v>
                  </c:pt>
                  <c:pt idx="9">
                    <c:v>13%</c:v>
                  </c:pt>
                  <c:pt idx="10">
                    <c:v>14%</c:v>
                  </c:pt>
                  <c:pt idx="11">
                    <c:v>13%</c:v>
                  </c:pt>
                  <c:pt idx="12">
                    <c:v>11%</c:v>
                  </c:pt>
                  <c:pt idx="13">
                    <c:v>17%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E-18AF-4FF1-A4BA-E52CAFA8421E}"/>
            </c:ext>
          </c:extLst>
        </c:ser>
        <c:ser>
          <c:idx val="1"/>
          <c:order val="3"/>
          <c:tx>
            <c:strRef>
              <c:f>'Dés par région_métier20'!$F$2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8AF-4FF1-A4BA-E52CAFA8421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8AF-4FF1-A4BA-E52CAFA842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région_métier20'!$A$3:$A$16</c:f>
              <c:strCache>
                <c:ptCount val="14"/>
                <c:pt idx="0">
                  <c:v>Provence-Alpes-Côte d'Azur</c:v>
                </c:pt>
                <c:pt idx="1">
                  <c:v>Bourgogne-Franche-Comté</c:v>
                </c:pt>
                <c:pt idx="2">
                  <c:v>Normandie</c:v>
                </c:pt>
                <c:pt idx="3">
                  <c:v>Nouvelle Aquitaine</c:v>
                </c:pt>
                <c:pt idx="4">
                  <c:v>Bretagne</c:v>
                </c:pt>
                <c:pt idx="5">
                  <c:v>Occitanie</c:v>
                </c:pt>
                <c:pt idx="6">
                  <c:v>Pays de la Loire</c:v>
                </c:pt>
                <c:pt idx="7">
                  <c:v>Auvergne-Rhône-Alpes</c:v>
                </c:pt>
                <c:pt idx="8">
                  <c:v>Grand Est</c:v>
                </c:pt>
                <c:pt idx="9">
                  <c:v>France métropolitaine</c:v>
                </c:pt>
                <c:pt idx="10">
                  <c:v>Hauts-de-France</c:v>
                </c:pt>
                <c:pt idx="11">
                  <c:v>Centre-Val de Loire</c:v>
                </c:pt>
                <c:pt idx="12">
                  <c:v>Corse</c:v>
                </c:pt>
                <c:pt idx="13">
                  <c:v>Île-de-France</c:v>
                </c:pt>
              </c:strCache>
            </c:strRef>
          </c:cat>
          <c:val>
            <c:numRef>
              <c:f>'Dés par région_métier20'!$F$3:$F$16</c:f>
              <c:numCache>
                <c:formatCode>0%</c:formatCode>
                <c:ptCount val="14"/>
                <c:pt idx="0">
                  <c:v>4.2003086982792762E-3</c:v>
                </c:pt>
                <c:pt idx="1">
                  <c:v>1.7718516278403294E-2</c:v>
                </c:pt>
                <c:pt idx="2">
                  <c:v>-8.6953362170280549E-3</c:v>
                </c:pt>
                <c:pt idx="3">
                  <c:v>-2.7660769328959549E-2</c:v>
                </c:pt>
                <c:pt idx="4">
                  <c:v>-3.6479110984539188E-2</c:v>
                </c:pt>
                <c:pt idx="5">
                  <c:v>-1.8507423191289889E-2</c:v>
                </c:pt>
                <c:pt idx="6">
                  <c:v>-2.6628270521484698E-2</c:v>
                </c:pt>
                <c:pt idx="7">
                  <c:v>-1.0636824053132042E-2</c:v>
                </c:pt>
                <c:pt idx="8">
                  <c:v>3.6644141181386616E-3</c:v>
                </c:pt>
                <c:pt idx="9">
                  <c:v>-1.1607687857932521E-18</c:v>
                </c:pt>
                <c:pt idx="10">
                  <c:v>2.6589855240720731E-3</c:v>
                </c:pt>
                <c:pt idx="11">
                  <c:v>-1.3491931306908057E-2</c:v>
                </c:pt>
                <c:pt idx="12">
                  <c:v>-3.3606761538766704E-2</c:v>
                </c:pt>
                <c:pt idx="13">
                  <c:v>3.6638319585972592E-2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18AF-4FF1-A4BA-E52CAFA8421E}"/>
            </c:ext>
          </c:extLst>
        </c:ser>
        <c:ser>
          <c:idx val="4"/>
          <c:order val="5"/>
          <c:tx>
            <c:strRef>
              <c:f>'Dés par région_métier20'!$I$2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C9296F3-32D7-434F-B793-CEAF9DD8F50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18AF-4FF1-A4BA-E52CAFA8421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95E5D66-81D2-4F18-9D9C-2F5330ED2B1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18AF-4FF1-A4BA-E52CAFA8421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C93E4A1-BE79-40EC-B968-1F5B465DDC6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18AF-4FF1-A4BA-E52CAFA8421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859504A-7087-4ECE-8F95-BA0404FCFE9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18AF-4FF1-A4BA-E52CAFA8421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AD7CB55-0315-42D4-A8D7-89D72568E43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18AF-4FF1-A4BA-E52CAFA8421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4E902DA-F827-48A2-82DC-F01624208BD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18AF-4FF1-A4BA-E52CAFA8421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8D26AB6-AAD1-4996-9351-30E4FD8726F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18AF-4FF1-A4BA-E52CAFA8421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1B291B9-DFCC-4DD6-BE87-65FC30DFA3A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18AF-4FF1-A4BA-E52CAFA8421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85698E3-EC4A-4877-BE95-6007F095E15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18AF-4FF1-A4BA-E52CAFA8421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4154A70-258F-4395-8F5F-C5DD021CE66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18AF-4FF1-A4BA-E52CAFA8421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20CA23C-DD9B-4C0F-B874-48985BC43C0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18AF-4FF1-A4BA-E52CAFA8421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771C442-C0F2-4814-9BB6-D1CEF387E3E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18AF-4FF1-A4BA-E52CAFA8421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7228F7B-3F3E-464F-95A9-148901A2674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18AF-4FF1-A4BA-E52CAFA8421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C794504-1ACF-4AC0-B933-EBF20992C59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18AF-4FF1-A4BA-E52CAFA842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région_métier20'!$A$3:$A$16</c:f>
              <c:strCache>
                <c:ptCount val="14"/>
                <c:pt idx="0">
                  <c:v>Provence-Alpes-Côte d'Azur</c:v>
                </c:pt>
                <c:pt idx="1">
                  <c:v>Bourgogne-Franche-Comté</c:v>
                </c:pt>
                <c:pt idx="2">
                  <c:v>Normandie</c:v>
                </c:pt>
                <c:pt idx="3">
                  <c:v>Nouvelle Aquitaine</c:v>
                </c:pt>
                <c:pt idx="4">
                  <c:v>Bretagne</c:v>
                </c:pt>
                <c:pt idx="5">
                  <c:v>Occitanie</c:v>
                </c:pt>
                <c:pt idx="6">
                  <c:v>Pays de la Loire</c:v>
                </c:pt>
                <c:pt idx="7">
                  <c:v>Auvergne-Rhône-Alpes</c:v>
                </c:pt>
                <c:pt idx="8">
                  <c:v>Grand Est</c:v>
                </c:pt>
                <c:pt idx="9">
                  <c:v>France métropolitaine</c:v>
                </c:pt>
                <c:pt idx="10">
                  <c:v>Hauts-de-France</c:v>
                </c:pt>
                <c:pt idx="11">
                  <c:v>Centre-Val de Loire</c:v>
                </c:pt>
                <c:pt idx="12">
                  <c:v>Corse</c:v>
                </c:pt>
                <c:pt idx="13">
                  <c:v>Île-de-France</c:v>
                </c:pt>
              </c:strCache>
            </c:strRef>
          </c:cat>
          <c:val>
            <c:numRef>
              <c:f>'Dés par région_métier20'!$I$3:$I$16</c:f>
              <c:numCache>
                <c:formatCode>0.0%</c:formatCode>
                <c:ptCount val="14"/>
                <c:pt idx="0">
                  <c:v>7.4999999999999997E-2</c:v>
                </c:pt>
                <c:pt idx="1">
                  <c:v>6.3906604899058861E-2</c:v>
                </c:pt>
                <c:pt idx="2">
                  <c:v>6.1447535379780982E-2</c:v>
                </c:pt>
                <c:pt idx="3">
                  <c:v>5.2873618901464248E-2</c:v>
                </c:pt>
                <c:pt idx="4">
                  <c:v>5.0489777437018546E-2</c:v>
                </c:pt>
                <c:pt idx="5">
                  <c:v>7.7358138763380824E-2</c:v>
                </c:pt>
                <c:pt idx="6">
                  <c:v>7.4657336011288766E-2</c:v>
                </c:pt>
                <c:pt idx="7">
                  <c:v>8.2061320586228059E-2</c:v>
                </c:pt>
                <c:pt idx="8">
                  <c:v>8.5409394964896579E-2</c:v>
                </c:pt>
                <c:pt idx="9">
                  <c:v>0.10352667941336829</c:v>
                </c:pt>
                <c:pt idx="10">
                  <c:v>0.10902987738508035</c:v>
                </c:pt>
                <c:pt idx="11">
                  <c:v>9.8902441608024416E-2</c:v>
                </c:pt>
                <c:pt idx="12">
                  <c:v>0.15046137510487151</c:v>
                </c:pt>
                <c:pt idx="13">
                  <c:v>9.5893814640851338E-2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région_métier20'!$N$3:$N$16</c15:f>
                <c15:dlblRangeCache>
                  <c:ptCount val="14"/>
                  <c:pt idx="0">
                    <c:v>10</c:v>
                  </c:pt>
                  <c:pt idx="1">
                    <c:v>5</c:v>
                  </c:pt>
                  <c:pt idx="2">
                    <c:v>6</c:v>
                  </c:pt>
                  <c:pt idx="3">
                    <c:v>11</c:v>
                  </c:pt>
                  <c:pt idx="4">
                    <c:v>6</c:v>
                  </c:pt>
                  <c:pt idx="5">
                    <c:v>10</c:v>
                  </c:pt>
                  <c:pt idx="6">
                    <c:v>6</c:v>
                  </c:pt>
                  <c:pt idx="7">
                    <c:v>12</c:v>
                  </c:pt>
                  <c:pt idx="8">
                    <c:v>9</c:v>
                  </c:pt>
                  <c:pt idx="9">
                    <c:v>105</c:v>
                  </c:pt>
                  <c:pt idx="10">
                    <c:v>8</c:v>
                  </c:pt>
                  <c:pt idx="11">
                    <c:v>4</c:v>
                  </c:pt>
                  <c:pt idx="12">
                    <c:v>1</c:v>
                  </c:pt>
                  <c:pt idx="13">
                    <c:v>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0-18AF-4FF1-A4BA-E52CAFA84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région_métier20'!$G$2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région_métier20'!$G$3:$G$16</c:f>
              <c:numCache>
                <c:formatCode>0%</c:formatCode>
                <c:ptCount val="14"/>
                <c:pt idx="0">
                  <c:v>0.33209746772161891</c:v>
                </c:pt>
                <c:pt idx="1">
                  <c:v>0.32272575203031073</c:v>
                </c:pt>
                <c:pt idx="2">
                  <c:v>0.31944967947936881</c:v>
                </c:pt>
                <c:pt idx="3">
                  <c:v>0.31833297650351</c:v>
                </c:pt>
                <c:pt idx="4">
                  <c:v>0.31645304527462087</c:v>
                </c:pt>
                <c:pt idx="5">
                  <c:v>0.31015656196919711</c:v>
                </c:pt>
                <c:pt idx="6">
                  <c:v>0.29376128186569195</c:v>
                </c:pt>
                <c:pt idx="7">
                  <c:v>0.28340145652217319</c:v>
                </c:pt>
                <c:pt idx="8">
                  <c:v>0.27610572192831673</c:v>
                </c:pt>
                <c:pt idx="9">
                  <c:v>0.27484860907174086</c:v>
                </c:pt>
                <c:pt idx="10">
                  <c:v>0.26689585767415464</c:v>
                </c:pt>
                <c:pt idx="11">
                  <c:v>0.26498102449563171</c:v>
                </c:pt>
                <c:pt idx="12">
                  <c:v>0.21242962850089731</c:v>
                </c:pt>
                <c:pt idx="13">
                  <c:v>0.19174516273933245</c:v>
                </c:pt>
              </c:numCache>
            </c:numRef>
          </c:xVal>
          <c:yVal>
            <c:numRef>
              <c:f>'Dés par région_métier20'!$M$3:$M$16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1-18AF-4FF1-A4BA-E52CAFA84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55000000000000004"/>
          <c:min val="-0.45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  <c:majorUnit val="0.1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région_métier21'!$B$2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5F-4EF7-8789-6A6FFB72DE70}"/>
              </c:ext>
            </c:extLst>
          </c:dPt>
          <c:dPt>
            <c:idx val="5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5F-4EF7-8789-6A6FFB72DE70}"/>
              </c:ext>
            </c:extLst>
          </c:dPt>
          <c:dPt>
            <c:idx val="6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C5F-4EF7-8789-6A6FFB72DE70}"/>
              </c:ext>
            </c:extLst>
          </c:dPt>
          <c:dPt>
            <c:idx val="7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5F-4EF7-8789-6A6FFB72DE70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5F-4EF7-8789-6A6FFB72DE70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C5F-4EF7-8789-6A6FFB72DE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région_métier21'!$A$3:$A$16</c:f>
              <c:strCache>
                <c:ptCount val="14"/>
                <c:pt idx="0">
                  <c:v>Nouvelle Aquitaine</c:v>
                </c:pt>
                <c:pt idx="1">
                  <c:v>Bourgogne-Franche-Comté</c:v>
                </c:pt>
                <c:pt idx="2">
                  <c:v>Normandie</c:v>
                </c:pt>
                <c:pt idx="3">
                  <c:v>Île-de-France</c:v>
                </c:pt>
                <c:pt idx="4">
                  <c:v>Auvergne-Rhône-Alpes</c:v>
                </c:pt>
                <c:pt idx="5">
                  <c:v>Pays de la Loire</c:v>
                </c:pt>
                <c:pt idx="6">
                  <c:v>Occitanie</c:v>
                </c:pt>
                <c:pt idx="7">
                  <c:v>Grand Est</c:v>
                </c:pt>
                <c:pt idx="8">
                  <c:v>Provence-Alpes-Côte d'Azur</c:v>
                </c:pt>
                <c:pt idx="9">
                  <c:v>France métropolitaine</c:v>
                </c:pt>
                <c:pt idx="10">
                  <c:v>Hauts-de-France</c:v>
                </c:pt>
                <c:pt idx="11">
                  <c:v>Centre-Val de Loire</c:v>
                </c:pt>
                <c:pt idx="12">
                  <c:v>Corse</c:v>
                </c:pt>
                <c:pt idx="13">
                  <c:v>Bretagne</c:v>
                </c:pt>
              </c:strCache>
            </c:strRef>
          </c:cat>
          <c:val>
            <c:numRef>
              <c:f>'Dés par région_métier21'!$B$3:$B$16</c:f>
              <c:numCache>
                <c:formatCode>0%</c:formatCode>
                <c:ptCount val="14"/>
                <c:pt idx="0">
                  <c:v>0.10242721099891196</c:v>
                </c:pt>
                <c:pt idx="1">
                  <c:v>1.0963679566772945E-2</c:v>
                </c:pt>
                <c:pt idx="2">
                  <c:v>5.816152018415649E-2</c:v>
                </c:pt>
                <c:pt idx="3">
                  <c:v>-2.1198908246476182E-2</c:v>
                </c:pt>
                <c:pt idx="4">
                  <c:v>1.3947363482882771E-2</c:v>
                </c:pt>
                <c:pt idx="5">
                  <c:v>7.4774835972707026E-3</c:v>
                </c:pt>
                <c:pt idx="6">
                  <c:v>3.0225037614088901E-2</c:v>
                </c:pt>
                <c:pt idx="7">
                  <c:v>1.4009561047948666E-2</c:v>
                </c:pt>
                <c:pt idx="8">
                  <c:v>1.6961379574980135E-2</c:v>
                </c:pt>
                <c:pt idx="9">
                  <c:v>1.7050346433784964E-2</c:v>
                </c:pt>
                <c:pt idx="10">
                  <c:v>1.3862542177672842E-2</c:v>
                </c:pt>
                <c:pt idx="11">
                  <c:v>-5.0202756152735895E-2</c:v>
                </c:pt>
                <c:pt idx="12">
                  <c:v>-3.69279049026561E-2</c:v>
                </c:pt>
                <c:pt idx="13">
                  <c:v>-5.8039513837085952E-3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5F-4EF7-8789-6A6FFB72DE70}"/>
            </c:ext>
          </c:extLst>
        </c:ser>
        <c:ser>
          <c:idx val="3"/>
          <c:order val="1"/>
          <c:tx>
            <c:strRef>
              <c:f>'Dés par région_métier21'!$C$2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FC5F-4EF7-8789-6A6FFB72DE70}"/>
              </c:ext>
            </c:extLst>
          </c:dPt>
          <c:dPt>
            <c:idx val="5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FC5F-4EF7-8789-6A6FFB72DE70}"/>
              </c:ext>
            </c:extLst>
          </c:dPt>
          <c:dPt>
            <c:idx val="6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FC5F-4EF7-8789-6A6FFB72DE70}"/>
              </c:ext>
            </c:extLst>
          </c:dPt>
          <c:dPt>
            <c:idx val="7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FC5F-4EF7-8789-6A6FFB72DE70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FC5F-4EF7-8789-6A6FFB72DE70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C5F-4EF7-8789-6A6FFB72DE70}"/>
              </c:ext>
            </c:extLst>
          </c:dPt>
          <c:dLbls>
            <c:dLbl>
              <c:idx val="5"/>
              <c:layout>
                <c:manualLayout>
                  <c:x val="2.461240310077519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5F-4EF7-8789-6A6FFB72DE70}"/>
                </c:ext>
              </c:extLst>
            </c:dLbl>
            <c:dLbl>
              <c:idx val="6"/>
              <c:layout>
                <c:manualLayout>
                  <c:x val="2.096612115991961E-2"/>
                  <c:y val="1.962952744617601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5F-4EF7-8789-6A6FFB72DE70}"/>
                </c:ext>
              </c:extLst>
            </c:dLbl>
            <c:dLbl>
              <c:idx val="7"/>
              <c:layout>
                <c:manualLayout>
                  <c:x val="2.1877691645133507E-2"/>
                  <c:y val="1.962952744617529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5F-4EF7-8789-6A6FFB72DE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région_métier21'!$A$3:$A$16</c:f>
              <c:strCache>
                <c:ptCount val="14"/>
                <c:pt idx="0">
                  <c:v>Nouvelle Aquitaine</c:v>
                </c:pt>
                <c:pt idx="1">
                  <c:v>Bourgogne-Franche-Comté</c:v>
                </c:pt>
                <c:pt idx="2">
                  <c:v>Normandie</c:v>
                </c:pt>
                <c:pt idx="3">
                  <c:v>Île-de-France</c:v>
                </c:pt>
                <c:pt idx="4">
                  <c:v>Auvergne-Rhône-Alpes</c:v>
                </c:pt>
                <c:pt idx="5">
                  <c:v>Pays de la Loire</c:v>
                </c:pt>
                <c:pt idx="6">
                  <c:v>Occitanie</c:v>
                </c:pt>
                <c:pt idx="7">
                  <c:v>Grand Est</c:v>
                </c:pt>
                <c:pt idx="8">
                  <c:v>Provence-Alpes-Côte d'Azur</c:v>
                </c:pt>
                <c:pt idx="9">
                  <c:v>France métropolitaine</c:v>
                </c:pt>
                <c:pt idx="10">
                  <c:v>Hauts-de-France</c:v>
                </c:pt>
                <c:pt idx="11">
                  <c:v>Centre-Val de Loire</c:v>
                </c:pt>
                <c:pt idx="12">
                  <c:v>Corse</c:v>
                </c:pt>
                <c:pt idx="13">
                  <c:v>Bretagne</c:v>
                </c:pt>
              </c:strCache>
            </c:strRef>
          </c:cat>
          <c:val>
            <c:numRef>
              <c:f>'Dés par région_métier21'!$C$3:$C$16</c:f>
              <c:numCache>
                <c:formatCode>0%</c:formatCode>
                <c:ptCount val="14"/>
                <c:pt idx="0">
                  <c:v>0.3397897098838738</c:v>
                </c:pt>
                <c:pt idx="1">
                  <c:v>0.34010015213226502</c:v>
                </c:pt>
                <c:pt idx="2">
                  <c:v>0.32667743212340639</c:v>
                </c:pt>
                <c:pt idx="3">
                  <c:v>0.32638359672333872</c:v>
                </c:pt>
                <c:pt idx="4">
                  <c:v>0.31750072822407355</c:v>
                </c:pt>
                <c:pt idx="5">
                  <c:v>0.33338911842593316</c:v>
                </c:pt>
                <c:pt idx="6">
                  <c:v>0.32010866507258046</c:v>
                </c:pt>
                <c:pt idx="7">
                  <c:v>0.32032690445043333</c:v>
                </c:pt>
                <c:pt idx="8">
                  <c:v>0.3145191662233805</c:v>
                </c:pt>
                <c:pt idx="9">
                  <c:v>0.31446457962137542</c:v>
                </c:pt>
                <c:pt idx="10">
                  <c:v>0.29134209271695383</c:v>
                </c:pt>
                <c:pt idx="11">
                  <c:v>0.32591290461759359</c:v>
                </c:pt>
                <c:pt idx="12">
                  <c:v>0.31638419471492751</c:v>
                </c:pt>
                <c:pt idx="13">
                  <c:v>0.30787637908737869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C5F-4EF7-8789-6A6FFB72DE70}"/>
            </c:ext>
          </c:extLst>
        </c:ser>
        <c:ser>
          <c:idx val="5"/>
          <c:order val="2"/>
          <c:tx>
            <c:strRef>
              <c:f>'Dés par région_métier21'!$E$2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C5F-4EF7-8789-6A6FFB72DE70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C5F-4EF7-8789-6A6FFB72DE70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C5F-4EF7-8789-6A6FFB72DE70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C5F-4EF7-8789-6A6FFB72DE70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C5F-4EF7-8789-6A6FFB72DE70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FC5F-4EF7-8789-6A6FFB72DE7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4977C841-AA76-49B5-B5D0-D80FCA53909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FC5F-4EF7-8789-6A6FFB72DE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1CB3880-F728-424E-9D84-6110C94721A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FC5F-4EF7-8789-6A6FFB72DE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22A3766-6F3B-4128-A0BB-72D2618A031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FC5F-4EF7-8789-6A6FFB72DE7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E29F3D9-202B-4B8F-9444-6BC477FE760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FC5F-4EF7-8789-6A6FFB72DE7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50638D1-4399-4470-8AF3-E29F5B7A041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FC5F-4EF7-8789-6A6FFB72DE7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DC6BAAD-7CEC-4991-BBE0-B461A5FE6D1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FC5F-4EF7-8789-6A6FFB72DE7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1C2AB3E-7410-4526-9A44-B23149A465C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FC5F-4EF7-8789-6A6FFB72DE7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A0A1B54-4DE2-4CD6-AB56-65500924752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FC5F-4EF7-8789-6A6FFB72DE7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E7FD945-41C8-4B1C-8BF1-FEF0A581141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FC5F-4EF7-8789-6A6FFB72DE7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0A0AD7C-0E66-423A-BCFC-45443859320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FC5F-4EF7-8789-6A6FFB72DE7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D908600-6C2C-4639-8C58-1F2209696A4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FC5F-4EF7-8789-6A6FFB72DE7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692D754-2FC1-4600-B2DC-6C2DD04BE98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FC5F-4EF7-8789-6A6FFB72DE7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E37E12B-373F-4BFC-B262-7DA767269AF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FC5F-4EF7-8789-6A6FFB72DE7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81D35EE-AE4D-4059-90AB-92E7CF756CA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FC5F-4EF7-8789-6A6FFB72DE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région_métier21'!$A$3:$A$16</c:f>
              <c:strCache>
                <c:ptCount val="14"/>
                <c:pt idx="0">
                  <c:v>Nouvelle Aquitaine</c:v>
                </c:pt>
                <c:pt idx="1">
                  <c:v>Bourgogne-Franche-Comté</c:v>
                </c:pt>
                <c:pt idx="2">
                  <c:v>Normandie</c:v>
                </c:pt>
                <c:pt idx="3">
                  <c:v>Île-de-France</c:v>
                </c:pt>
                <c:pt idx="4">
                  <c:v>Auvergne-Rhône-Alpes</c:v>
                </c:pt>
                <c:pt idx="5">
                  <c:v>Pays de la Loire</c:v>
                </c:pt>
                <c:pt idx="6">
                  <c:v>Occitanie</c:v>
                </c:pt>
                <c:pt idx="7">
                  <c:v>Grand Est</c:v>
                </c:pt>
                <c:pt idx="8">
                  <c:v>Provence-Alpes-Côte d'Azur</c:v>
                </c:pt>
                <c:pt idx="9">
                  <c:v>France métropolitaine</c:v>
                </c:pt>
                <c:pt idx="10">
                  <c:v>Hauts-de-France</c:v>
                </c:pt>
                <c:pt idx="11">
                  <c:v>Centre-Val de Loire</c:v>
                </c:pt>
                <c:pt idx="12">
                  <c:v>Corse</c:v>
                </c:pt>
                <c:pt idx="13">
                  <c:v>Bretagne</c:v>
                </c:pt>
              </c:strCache>
            </c:strRef>
          </c:cat>
          <c:val>
            <c:numRef>
              <c:f>'Dés par région_métier21'!$E$3:$E$16</c:f>
              <c:numCache>
                <c:formatCode>0%</c:formatCode>
                <c:ptCount val="14"/>
                <c:pt idx="0">
                  <c:v>-0.16170099642875257</c:v>
                </c:pt>
                <c:pt idx="1">
                  <c:v>-0.19837960791162507</c:v>
                </c:pt>
                <c:pt idx="2">
                  <c:v>-0.18862353173442375</c:v>
                </c:pt>
                <c:pt idx="3">
                  <c:v>-0.20631341281133259</c:v>
                </c:pt>
                <c:pt idx="4">
                  <c:v>-0.21002126067862412</c:v>
                </c:pt>
                <c:pt idx="5">
                  <c:v>-0.19479813960572928</c:v>
                </c:pt>
                <c:pt idx="6">
                  <c:v>-0.186366238401486</c:v>
                </c:pt>
                <c:pt idx="7">
                  <c:v>-0.229143013460545</c:v>
                </c:pt>
                <c:pt idx="8">
                  <c:v>-0.22983694868856763</c:v>
                </c:pt>
                <c:pt idx="9">
                  <c:v>-0.22996881857413376</c:v>
                </c:pt>
                <c:pt idx="10">
                  <c:v>-0.27503771496323332</c:v>
                </c:pt>
                <c:pt idx="11">
                  <c:v>-0.24797976466917632</c:v>
                </c:pt>
                <c:pt idx="12">
                  <c:v>-0.26487879681116216</c:v>
                </c:pt>
                <c:pt idx="13">
                  <c:v>-0.25095054671974021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région_métier21'!$K$3:$K$16</c15:f>
                <c15:dlblRangeCache>
                  <c:ptCount val="14"/>
                  <c:pt idx="0">
                    <c:v>16%</c:v>
                  </c:pt>
                  <c:pt idx="1">
                    <c:v>20%</c:v>
                  </c:pt>
                  <c:pt idx="2">
                    <c:v>19%</c:v>
                  </c:pt>
                  <c:pt idx="3">
                    <c:v>21%</c:v>
                  </c:pt>
                  <c:pt idx="4">
                    <c:v>21%</c:v>
                  </c:pt>
                  <c:pt idx="5">
                    <c:v>19%</c:v>
                  </c:pt>
                  <c:pt idx="6">
                    <c:v>19%</c:v>
                  </c:pt>
                  <c:pt idx="7">
                    <c:v>23%</c:v>
                  </c:pt>
                  <c:pt idx="8">
                    <c:v>23%</c:v>
                  </c:pt>
                  <c:pt idx="9">
                    <c:v>23%</c:v>
                  </c:pt>
                  <c:pt idx="10">
                    <c:v>28%</c:v>
                  </c:pt>
                  <c:pt idx="11">
                    <c:v>25%</c:v>
                  </c:pt>
                  <c:pt idx="12">
                    <c:v>26%</c:v>
                  </c:pt>
                  <c:pt idx="13">
                    <c:v>25%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E-FC5F-4EF7-8789-6A6FFB72DE70}"/>
            </c:ext>
          </c:extLst>
        </c:ser>
        <c:ser>
          <c:idx val="1"/>
          <c:order val="3"/>
          <c:tx>
            <c:strRef>
              <c:f>'Dés par région_métier21'!$F$2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C5F-4EF7-8789-6A6FFB72DE7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C5F-4EF7-8789-6A6FFB72DE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région_métier21'!$A$3:$A$16</c:f>
              <c:strCache>
                <c:ptCount val="14"/>
                <c:pt idx="0">
                  <c:v>Nouvelle Aquitaine</c:v>
                </c:pt>
                <c:pt idx="1">
                  <c:v>Bourgogne-Franche-Comté</c:v>
                </c:pt>
                <c:pt idx="2">
                  <c:v>Normandie</c:v>
                </c:pt>
                <c:pt idx="3">
                  <c:v>Île-de-France</c:v>
                </c:pt>
                <c:pt idx="4">
                  <c:v>Auvergne-Rhône-Alpes</c:v>
                </c:pt>
                <c:pt idx="5">
                  <c:v>Pays de la Loire</c:v>
                </c:pt>
                <c:pt idx="6">
                  <c:v>Occitanie</c:v>
                </c:pt>
                <c:pt idx="7">
                  <c:v>Grand Est</c:v>
                </c:pt>
                <c:pt idx="8">
                  <c:v>Provence-Alpes-Côte d'Azur</c:v>
                </c:pt>
                <c:pt idx="9">
                  <c:v>France métropolitaine</c:v>
                </c:pt>
                <c:pt idx="10">
                  <c:v>Hauts-de-France</c:v>
                </c:pt>
                <c:pt idx="11">
                  <c:v>Centre-Val de Loire</c:v>
                </c:pt>
                <c:pt idx="12">
                  <c:v>Corse</c:v>
                </c:pt>
                <c:pt idx="13">
                  <c:v>Bretagne</c:v>
                </c:pt>
              </c:strCache>
            </c:strRef>
          </c:cat>
          <c:val>
            <c:numRef>
              <c:f>'Dés par région_métier21'!$F$3:$F$16</c:f>
              <c:numCache>
                <c:formatCode>0%</c:formatCode>
                <c:ptCount val="14"/>
                <c:pt idx="0">
                  <c:v>-5.567984305963735E-2</c:v>
                </c:pt>
                <c:pt idx="1">
                  <c:v>-1.2973686408476967E-2</c:v>
                </c:pt>
                <c:pt idx="2">
                  <c:v>-6.9354456230100128E-2</c:v>
                </c:pt>
                <c:pt idx="3">
                  <c:v>1.9808039278555022E-2</c:v>
                </c:pt>
                <c:pt idx="4">
                  <c:v>-6.9794813975899367E-3</c:v>
                </c:pt>
                <c:pt idx="5">
                  <c:v>-3.3397507714715322E-2</c:v>
                </c:pt>
                <c:pt idx="6">
                  <c:v>-5.7283831214952875E-2</c:v>
                </c:pt>
                <c:pt idx="7">
                  <c:v>7.8078240445488098E-4</c:v>
                </c:pt>
                <c:pt idx="8">
                  <c:v>0</c:v>
                </c:pt>
                <c:pt idx="9">
                  <c:v>-2.4393201766759656E-4</c:v>
                </c:pt>
                <c:pt idx="10">
                  <c:v>5.6362599505575262E-2</c:v>
                </c:pt>
                <c:pt idx="11">
                  <c:v>1.4451365106663219E-2</c:v>
                </c:pt>
                <c:pt idx="12">
                  <c:v>2.4355185110983897E-2</c:v>
                </c:pt>
                <c:pt idx="13">
                  <c:v>-8.124076404475164E-2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FC5F-4EF7-8789-6A6FFB72DE70}"/>
            </c:ext>
          </c:extLst>
        </c:ser>
        <c:ser>
          <c:idx val="4"/>
          <c:order val="5"/>
          <c:tx>
            <c:strRef>
              <c:f>'Dés par région_métier21'!$I$2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EDCAAF2-B4AA-4BD9-A926-8DA10CF18B0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FC5F-4EF7-8789-6A6FFB72DE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4277647-80A3-4B19-A20C-F213D5277DD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FC5F-4EF7-8789-6A6FFB72DE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974FD10-6604-4DCB-9831-2974BA1737D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FC5F-4EF7-8789-6A6FFB72DE7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9499C28-5604-46B5-A823-4EF384A1343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FC5F-4EF7-8789-6A6FFB72DE7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781BEA2-74E3-4357-A741-9B2F166F106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FC5F-4EF7-8789-6A6FFB72DE7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EDFD8F6-622D-4433-B424-DB95A593FA8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FC5F-4EF7-8789-6A6FFB72DE7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223B69C-3146-4CB3-BBC8-D134EE31BFB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FC5F-4EF7-8789-6A6FFB72DE7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843C3EE-A008-4F73-9810-A257BF27A2E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FC5F-4EF7-8789-6A6FFB72DE7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A3B3DAA-7F6A-4092-B009-5DF7BAD2DA1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FC5F-4EF7-8789-6A6FFB72DE7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B547DD7-C700-470A-B7A9-34DE3FCD053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FC5F-4EF7-8789-6A6FFB72DE7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EE932C9-CACF-4C3E-9EA3-CA07661AD70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FC5F-4EF7-8789-6A6FFB72DE7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4F040A5-600E-41CE-9558-AABBC223428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FC5F-4EF7-8789-6A6FFB72DE7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63D70E9-5692-497B-9483-B2925A766B2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FC5F-4EF7-8789-6A6FFB72DE7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9B7DB43-FDFB-4D3E-9484-F1F189DF662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FC5F-4EF7-8789-6A6FFB72DE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région_métier21'!$A$3:$A$16</c:f>
              <c:strCache>
                <c:ptCount val="14"/>
                <c:pt idx="0">
                  <c:v>Nouvelle Aquitaine</c:v>
                </c:pt>
                <c:pt idx="1">
                  <c:v>Bourgogne-Franche-Comté</c:v>
                </c:pt>
                <c:pt idx="2">
                  <c:v>Normandie</c:v>
                </c:pt>
                <c:pt idx="3">
                  <c:v>Île-de-France</c:v>
                </c:pt>
                <c:pt idx="4">
                  <c:v>Auvergne-Rhône-Alpes</c:v>
                </c:pt>
                <c:pt idx="5">
                  <c:v>Pays de la Loire</c:v>
                </c:pt>
                <c:pt idx="6">
                  <c:v>Occitanie</c:v>
                </c:pt>
                <c:pt idx="7">
                  <c:v>Grand Est</c:v>
                </c:pt>
                <c:pt idx="8">
                  <c:v>Provence-Alpes-Côte d'Azur</c:v>
                </c:pt>
                <c:pt idx="9">
                  <c:v>France métropolitaine</c:v>
                </c:pt>
                <c:pt idx="10">
                  <c:v>Hauts-de-France</c:v>
                </c:pt>
                <c:pt idx="11">
                  <c:v>Centre-Val de Loire</c:v>
                </c:pt>
                <c:pt idx="12">
                  <c:v>Corse</c:v>
                </c:pt>
                <c:pt idx="13">
                  <c:v>Bretagne</c:v>
                </c:pt>
              </c:strCache>
            </c:strRef>
          </c:cat>
          <c:val>
            <c:numRef>
              <c:f>'Dés par région_métier21'!$I$3:$I$16</c:f>
              <c:numCache>
                <c:formatCode>0.0%</c:formatCode>
                <c:ptCount val="14"/>
                <c:pt idx="0">
                  <c:v>7.4999999999999997E-2</c:v>
                </c:pt>
                <c:pt idx="1">
                  <c:v>0.16615308918374788</c:v>
                </c:pt>
                <c:pt idx="2">
                  <c:v>0.13237796857522294</c:v>
                </c:pt>
                <c:pt idx="3">
                  <c:v>0.17102528488089208</c:v>
                </c:pt>
                <c:pt idx="4">
                  <c:v>0.18576882917582954</c:v>
                </c:pt>
                <c:pt idx="5">
                  <c:v>0.17635031885958191</c:v>
                </c:pt>
                <c:pt idx="6">
                  <c:v>0.16688321819611646</c:v>
                </c:pt>
                <c:pt idx="7">
                  <c:v>0.18209967297994889</c:v>
                </c:pt>
                <c:pt idx="8">
                  <c:v>0.1857363750844252</c:v>
                </c:pt>
                <c:pt idx="9">
                  <c:v>0.18570199482762539</c:v>
                </c:pt>
                <c:pt idx="10">
                  <c:v>0.15564968648258393</c:v>
                </c:pt>
                <c:pt idx="11">
                  <c:v>0.17685265115852911</c:v>
                </c:pt>
                <c:pt idx="12">
                  <c:v>0.17647754105687452</c:v>
                </c:pt>
                <c:pt idx="13">
                  <c:v>0.20934054179540723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région_métier21'!$N$3:$N$16</c15:f>
                <c15:dlblRangeCache>
                  <c:ptCount val="14"/>
                  <c:pt idx="0">
                    <c:v>9</c:v>
                  </c:pt>
                  <c:pt idx="1">
                    <c:v>2</c:v>
                  </c:pt>
                  <c:pt idx="2">
                    <c:v>5</c:v>
                  </c:pt>
                  <c:pt idx="3">
                    <c:v>2</c:v>
                  </c:pt>
                  <c:pt idx="4">
                    <c:v>6</c:v>
                  </c:pt>
                  <c:pt idx="5">
                    <c:v>4</c:v>
                  </c:pt>
                  <c:pt idx="6">
                    <c:v>2</c:v>
                  </c:pt>
                  <c:pt idx="7">
                    <c:v>3</c:v>
                  </c:pt>
                  <c:pt idx="8">
                    <c:v>48</c:v>
                  </c:pt>
                  <c:pt idx="9">
                    <c:v>95</c:v>
                  </c:pt>
                  <c:pt idx="10">
                    <c:v>12</c:v>
                  </c:pt>
                  <c:pt idx="11">
                    <c:v>1</c:v>
                  </c:pt>
                  <c:pt idx="12">
                    <c:v>1</c:v>
                  </c:pt>
                  <c:pt idx="13">
                    <c:v>-1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0-FC5F-4EF7-8789-6A6FFB72D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région_métier21'!$G$2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région_métier21'!$G$3:$G$16</c:f>
              <c:numCache>
                <c:formatCode>0%</c:formatCode>
                <c:ptCount val="14"/>
                <c:pt idx="0">
                  <c:v>0.22483608139439581</c:v>
                </c:pt>
                <c:pt idx="1">
                  <c:v>0.13971053737893596</c:v>
                </c:pt>
                <c:pt idx="2">
                  <c:v>0.12686096434303901</c:v>
                </c:pt>
                <c:pt idx="3">
                  <c:v>0.11867931494408497</c:v>
                </c:pt>
                <c:pt idx="4">
                  <c:v>0.11444734963074227</c:v>
                </c:pt>
                <c:pt idx="5">
                  <c:v>0.11267095470275924</c:v>
                </c:pt>
                <c:pt idx="6">
                  <c:v>0.10668363307023049</c:v>
                </c:pt>
                <c:pt idx="7">
                  <c:v>0.10597423444229186</c:v>
                </c:pt>
                <c:pt idx="8">
                  <c:v>0.10164359710979298</c:v>
                </c:pt>
                <c:pt idx="9">
                  <c:v>0.10130217546335901</c:v>
                </c:pt>
                <c:pt idx="10">
                  <c:v>8.6529519436968627E-2</c:v>
                </c:pt>
                <c:pt idx="11">
                  <c:v>4.21817489023446E-2</c:v>
                </c:pt>
                <c:pt idx="12">
                  <c:v>3.8932678112093173E-2</c:v>
                </c:pt>
                <c:pt idx="13">
                  <c:v>-3.0118883060821749E-2</c:v>
                </c:pt>
              </c:numCache>
            </c:numRef>
          </c:xVal>
          <c:yVal>
            <c:numRef>
              <c:f>'Dés par région_métier21'!$M$3:$M$16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1-FC5F-4EF7-8789-6A6FFB72D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  <c:max val="0.55000000000000004"/>
          <c:min val="-0.45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  <c:majorUnit val="0.1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01586276198678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région_métier22'!$B$2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D1-43F5-8DAA-224BE2F61670}"/>
              </c:ext>
            </c:extLst>
          </c:dPt>
          <c:dPt>
            <c:idx val="5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D1-43F5-8DAA-224BE2F61670}"/>
              </c:ext>
            </c:extLst>
          </c:dPt>
          <c:dPt>
            <c:idx val="6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D1-43F5-8DAA-224BE2F61670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D1-43F5-8DAA-224BE2F61670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D1-43F5-8DAA-224BE2F61670}"/>
              </c:ext>
            </c:extLst>
          </c:dPt>
          <c:dPt>
            <c:idx val="10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D1-43F5-8DAA-224BE2F61670}"/>
              </c:ext>
            </c:extLst>
          </c:dPt>
          <c:dLbls>
            <c:dLbl>
              <c:idx val="0"/>
              <c:layout>
                <c:manualLayout>
                  <c:x val="2.6435544071202851E-2"/>
                  <c:y val="1.5456320823760075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D1-43F5-8DAA-224BE2F61670}"/>
                </c:ext>
              </c:extLst>
            </c:dLbl>
            <c:dLbl>
              <c:idx val="1"/>
              <c:layout>
                <c:manualLayout>
                  <c:x val="3.0993396497272466E-2"/>
                  <c:y val="1.963107307825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D1-43F5-8DAA-224BE2F61670}"/>
                </c:ext>
              </c:extLst>
            </c:dLbl>
            <c:dLbl>
              <c:idx val="2"/>
              <c:layout>
                <c:manualLayout>
                  <c:x val="2.005455067470558E-2"/>
                  <c:y val="1.96295274461756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D1-43F5-8DAA-224BE2F61670}"/>
                </c:ext>
              </c:extLst>
            </c:dLbl>
            <c:dLbl>
              <c:idx val="3"/>
              <c:layout>
                <c:manualLayout>
                  <c:x val="1.9142980189491818E-2"/>
                  <c:y val="3.9259054892350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D1-43F5-8DAA-224BE2F61670}"/>
                </c:ext>
              </c:extLst>
            </c:dLbl>
            <c:dLbl>
              <c:idx val="4"/>
              <c:layout>
                <c:manualLayout>
                  <c:x val="1.1850416307780649E-2"/>
                  <c:y val="-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D1-43F5-8DAA-224BE2F61670}"/>
                </c:ext>
              </c:extLst>
            </c:dLbl>
            <c:dLbl>
              <c:idx val="7"/>
              <c:layout>
                <c:manualLayout>
                  <c:x val="8.1659499907544442E-3"/>
                  <c:y val="-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D1-43F5-8DAA-224BE2F61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région_métier22'!$A$3:$A$16</c:f>
              <c:strCache>
                <c:ptCount val="14"/>
                <c:pt idx="0">
                  <c:v>Normandie</c:v>
                </c:pt>
                <c:pt idx="1">
                  <c:v>Pays de la Loire</c:v>
                </c:pt>
                <c:pt idx="2">
                  <c:v>Nouvelle Aquitaine</c:v>
                </c:pt>
                <c:pt idx="3">
                  <c:v>Auvergne-Rhône-Alpes</c:v>
                </c:pt>
                <c:pt idx="4">
                  <c:v>Île-de-France</c:v>
                </c:pt>
                <c:pt idx="5">
                  <c:v>Centre-Val de Loire</c:v>
                </c:pt>
                <c:pt idx="6">
                  <c:v>Occitanie</c:v>
                </c:pt>
                <c:pt idx="7">
                  <c:v>Provence-Alpes-Côte d'Azur</c:v>
                </c:pt>
                <c:pt idx="8">
                  <c:v>France métropolitaine</c:v>
                </c:pt>
                <c:pt idx="9">
                  <c:v>Grand Est</c:v>
                </c:pt>
                <c:pt idx="10">
                  <c:v>Corse</c:v>
                </c:pt>
                <c:pt idx="11">
                  <c:v>Bretagne</c:v>
                </c:pt>
                <c:pt idx="12">
                  <c:v>Bourgogne-Franche-Comté</c:v>
                </c:pt>
                <c:pt idx="13">
                  <c:v>Hauts-de-France</c:v>
                </c:pt>
              </c:strCache>
            </c:strRef>
          </c:cat>
          <c:val>
            <c:numRef>
              <c:f>'Dés par région_métier22'!$B$3:$B$16</c:f>
              <c:numCache>
                <c:formatCode>0%</c:formatCode>
                <c:ptCount val="14"/>
                <c:pt idx="0">
                  <c:v>-0.13109679282732012</c:v>
                </c:pt>
                <c:pt idx="1">
                  <c:v>-0.18034719118622655</c:v>
                </c:pt>
                <c:pt idx="2">
                  <c:v>-0.14126733854931187</c:v>
                </c:pt>
                <c:pt idx="3">
                  <c:v>-0.19855402310502229</c:v>
                </c:pt>
                <c:pt idx="4">
                  <c:v>-0.21301927687985101</c:v>
                </c:pt>
                <c:pt idx="5">
                  <c:v>-0.23148992450780076</c:v>
                </c:pt>
                <c:pt idx="6">
                  <c:v>-0.16769198659469783</c:v>
                </c:pt>
                <c:pt idx="7">
                  <c:v>-0.21552151680388534</c:v>
                </c:pt>
                <c:pt idx="8">
                  <c:v>-0.21565512150191915</c:v>
                </c:pt>
                <c:pt idx="9">
                  <c:v>-0.21550770394821681</c:v>
                </c:pt>
                <c:pt idx="10">
                  <c:v>-0.20800408226564374</c:v>
                </c:pt>
                <c:pt idx="11">
                  <c:v>-0.20975754885151343</c:v>
                </c:pt>
                <c:pt idx="12">
                  <c:v>-0.28943590526603269</c:v>
                </c:pt>
                <c:pt idx="13">
                  <c:v>-0.3055165942853259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9D1-43F5-8DAA-224BE2F61670}"/>
            </c:ext>
          </c:extLst>
        </c:ser>
        <c:ser>
          <c:idx val="3"/>
          <c:order val="1"/>
          <c:tx>
            <c:strRef>
              <c:f>'Dés par région_métier22'!$C$2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9D1-43F5-8DAA-224BE2F61670}"/>
              </c:ext>
            </c:extLst>
          </c:dPt>
          <c:dPt>
            <c:idx val="5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9D1-43F5-8DAA-224BE2F61670}"/>
              </c:ext>
            </c:extLst>
          </c:dPt>
          <c:dPt>
            <c:idx val="6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9D1-43F5-8DAA-224BE2F61670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9D1-43F5-8DAA-224BE2F61670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9D1-43F5-8DAA-224BE2F61670}"/>
              </c:ext>
            </c:extLst>
          </c:dPt>
          <c:dPt>
            <c:idx val="10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9D1-43F5-8DAA-224BE2F616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région_métier22'!$A$3:$A$16</c:f>
              <c:strCache>
                <c:ptCount val="14"/>
                <c:pt idx="0">
                  <c:v>Normandie</c:v>
                </c:pt>
                <c:pt idx="1">
                  <c:v>Pays de la Loire</c:v>
                </c:pt>
                <c:pt idx="2">
                  <c:v>Nouvelle Aquitaine</c:v>
                </c:pt>
                <c:pt idx="3">
                  <c:v>Auvergne-Rhône-Alpes</c:v>
                </c:pt>
                <c:pt idx="4">
                  <c:v>Île-de-France</c:v>
                </c:pt>
                <c:pt idx="5">
                  <c:v>Centre-Val de Loire</c:v>
                </c:pt>
                <c:pt idx="6">
                  <c:v>Occitanie</c:v>
                </c:pt>
                <c:pt idx="7">
                  <c:v>Provence-Alpes-Côte d'Azur</c:v>
                </c:pt>
                <c:pt idx="8">
                  <c:v>France métropolitaine</c:v>
                </c:pt>
                <c:pt idx="9">
                  <c:v>Grand Est</c:v>
                </c:pt>
                <c:pt idx="10">
                  <c:v>Corse</c:v>
                </c:pt>
                <c:pt idx="11">
                  <c:v>Bretagne</c:v>
                </c:pt>
                <c:pt idx="12">
                  <c:v>Bourgogne-Franche-Comté</c:v>
                </c:pt>
                <c:pt idx="13">
                  <c:v>Hauts-de-France</c:v>
                </c:pt>
              </c:strCache>
            </c:strRef>
          </c:cat>
          <c:val>
            <c:numRef>
              <c:f>'Dés par région_métier22'!$C$3:$C$16</c:f>
              <c:numCache>
                <c:formatCode>0%</c:formatCode>
                <c:ptCount val="14"/>
                <c:pt idx="0">
                  <c:v>0.29443822074827136</c:v>
                </c:pt>
                <c:pt idx="1">
                  <c:v>0.3287042921429959</c:v>
                </c:pt>
                <c:pt idx="2">
                  <c:v>0.29562114687499724</c:v>
                </c:pt>
                <c:pt idx="3">
                  <c:v>0.32721318204233912</c:v>
                </c:pt>
                <c:pt idx="4">
                  <c:v>0.31249962381673208</c:v>
                </c:pt>
                <c:pt idx="5">
                  <c:v>0.3167458653432707</c:v>
                </c:pt>
                <c:pt idx="6">
                  <c:v>0.28272638018298851</c:v>
                </c:pt>
                <c:pt idx="7">
                  <c:v>0.31146368789335066</c:v>
                </c:pt>
                <c:pt idx="8">
                  <c:v>0.31155460144008951</c:v>
                </c:pt>
                <c:pt idx="9">
                  <c:v>0.29297665363079373</c:v>
                </c:pt>
                <c:pt idx="10">
                  <c:v>0.31105898302497548</c:v>
                </c:pt>
                <c:pt idx="11">
                  <c:v>0.28956081666990152</c:v>
                </c:pt>
                <c:pt idx="12">
                  <c:v>0.34526606557863715</c:v>
                </c:pt>
                <c:pt idx="13">
                  <c:v>0.32672964892743561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9D1-43F5-8DAA-224BE2F61670}"/>
            </c:ext>
          </c:extLst>
        </c:ser>
        <c:ser>
          <c:idx val="5"/>
          <c:order val="2"/>
          <c:tx>
            <c:strRef>
              <c:f>'Dés par région_métier22'!$E$2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9D1-43F5-8DAA-224BE2F61670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9D1-43F5-8DAA-224BE2F61670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9D1-43F5-8DAA-224BE2F61670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09D1-43F5-8DAA-224BE2F61670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09D1-43F5-8DAA-224BE2F61670}"/>
              </c:ext>
            </c:extLst>
          </c:dPt>
          <c:dPt>
            <c:idx val="1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09D1-43F5-8DAA-224BE2F6167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C56F5E2E-86D9-42D6-849F-FB3564478CE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09D1-43F5-8DAA-224BE2F616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9BAE20D-D813-4991-8033-13C56B0C409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09D1-43F5-8DAA-224BE2F616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8C41B12-7277-4C10-8108-AD5FF33A100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09D1-43F5-8DAA-224BE2F6167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0145738-881C-436D-8D74-90895F62721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09D1-43F5-8DAA-224BE2F6167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A8B1F1F-1676-4859-BBC4-76A7D1E9191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09D1-43F5-8DAA-224BE2F6167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FE65791-1529-47BA-BF79-B51775B1B57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09D1-43F5-8DAA-224BE2F61670}"/>
                </c:ext>
              </c:extLst>
            </c:dLbl>
            <c:dLbl>
              <c:idx val="6"/>
              <c:layout>
                <c:manualLayout>
                  <c:x val="2.7347114556416814E-2"/>
                  <c:y val="1.9629527446175295E-3"/>
                </c:manualLayout>
              </c:layout>
              <c:tx>
                <c:rich>
                  <a:bodyPr/>
                  <a:lstStyle/>
                  <a:p>
                    <a:fld id="{BCAE96A2-3635-480A-9864-63ABB8CB4A36}" type="CELLRANGE">
                      <a:rPr lang="en-US">
                        <a:solidFill>
                          <a:schemeClr val="bg1"/>
                        </a:solidFill>
                      </a:rPr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09D1-43F5-8DAA-224BE2F6167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35212AB-C17E-485D-B725-12B6A8274A5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09D1-43F5-8DAA-224BE2F6167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270489C-9124-4814-90EC-B001FDB41CA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09D1-43F5-8DAA-224BE2F6167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9688275-71E0-4A54-A03F-7F20A30156B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09D1-43F5-8DAA-224BE2F6167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3251716-0AAC-475F-A99E-311FEF6DB28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09D1-43F5-8DAA-224BE2F61670}"/>
                </c:ext>
              </c:extLst>
            </c:dLbl>
            <c:dLbl>
              <c:idx val="11"/>
              <c:layout>
                <c:manualLayout>
                  <c:x val="2.1877691645133437E-2"/>
                  <c:y val="-1.9629527446175295E-3"/>
                </c:manualLayout>
              </c:layout>
              <c:tx>
                <c:rich>
                  <a:bodyPr/>
                  <a:lstStyle/>
                  <a:p>
                    <a:fld id="{03D658B3-FC7D-41F5-8C46-3BC37E1F621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09D1-43F5-8DAA-224BE2F61670}"/>
                </c:ext>
              </c:extLst>
            </c:dLbl>
            <c:dLbl>
              <c:idx val="12"/>
              <c:layout>
                <c:manualLayout>
                  <c:x val="1.3673557278208442E-2"/>
                  <c:y val="1.9629527446173856E-3"/>
                </c:manualLayout>
              </c:layout>
              <c:tx>
                <c:rich>
                  <a:bodyPr/>
                  <a:lstStyle/>
                  <a:p>
                    <a:fld id="{8482530A-D0E1-46F2-B48D-B06AECA09242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09D1-43F5-8DAA-224BE2F6167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8E6DA4B-3255-4AC9-9252-F33B4F141FA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4AB5-434E-9AC3-FF9B5B3D65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région_métier22'!$A$3:$A$16</c:f>
              <c:strCache>
                <c:ptCount val="14"/>
                <c:pt idx="0">
                  <c:v>Normandie</c:v>
                </c:pt>
                <c:pt idx="1">
                  <c:v>Pays de la Loire</c:v>
                </c:pt>
                <c:pt idx="2">
                  <c:v>Nouvelle Aquitaine</c:v>
                </c:pt>
                <c:pt idx="3">
                  <c:v>Auvergne-Rhône-Alpes</c:v>
                </c:pt>
                <c:pt idx="4">
                  <c:v>Île-de-France</c:v>
                </c:pt>
                <c:pt idx="5">
                  <c:v>Centre-Val de Loire</c:v>
                </c:pt>
                <c:pt idx="6">
                  <c:v>Occitanie</c:v>
                </c:pt>
                <c:pt idx="7">
                  <c:v>Provence-Alpes-Côte d'Azur</c:v>
                </c:pt>
                <c:pt idx="8">
                  <c:v>France métropolitaine</c:v>
                </c:pt>
                <c:pt idx="9">
                  <c:v>Grand Est</c:v>
                </c:pt>
                <c:pt idx="10">
                  <c:v>Corse</c:v>
                </c:pt>
                <c:pt idx="11">
                  <c:v>Bretagne</c:v>
                </c:pt>
                <c:pt idx="12">
                  <c:v>Bourgogne-Franche-Comté</c:v>
                </c:pt>
                <c:pt idx="13">
                  <c:v>Hauts-de-France</c:v>
                </c:pt>
              </c:strCache>
            </c:strRef>
          </c:cat>
          <c:val>
            <c:numRef>
              <c:f>'Dés par région_métier22'!$E$3:$E$16</c:f>
              <c:numCache>
                <c:formatCode>0%</c:formatCode>
                <c:ptCount val="14"/>
                <c:pt idx="0">
                  <c:v>-0.29579469190800484</c:v>
                </c:pt>
                <c:pt idx="1">
                  <c:v>-0.31488139185997172</c:v>
                </c:pt>
                <c:pt idx="2">
                  <c:v>-0.32152758270465764</c:v>
                </c:pt>
                <c:pt idx="3">
                  <c:v>-0.34628110744957269</c:v>
                </c:pt>
                <c:pt idx="4">
                  <c:v>-0.34865197284486976</c:v>
                </c:pt>
                <c:pt idx="5">
                  <c:v>-0.33591377280601475</c:v>
                </c:pt>
                <c:pt idx="6">
                  <c:v>-0.34330725242885229</c:v>
                </c:pt>
                <c:pt idx="7">
                  <c:v>-0.35389989750922662</c:v>
                </c:pt>
                <c:pt idx="8">
                  <c:v>-0.35395020585126502</c:v>
                </c:pt>
                <c:pt idx="9">
                  <c:v>-0.35873742589990248</c:v>
                </c:pt>
                <c:pt idx="10">
                  <c:v>-0.38590102151564448</c:v>
                </c:pt>
                <c:pt idx="11">
                  <c:v>-0.35981652485812543</c:v>
                </c:pt>
                <c:pt idx="12">
                  <c:v>-0.39570400106200759</c:v>
                </c:pt>
                <c:pt idx="13">
                  <c:v>-0.39488033329038896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région_métier22'!$K$3:$K$16</c15:f>
                <c15:dlblRangeCache>
                  <c:ptCount val="14"/>
                  <c:pt idx="0">
                    <c:v>30%</c:v>
                  </c:pt>
                  <c:pt idx="1">
                    <c:v>31%</c:v>
                  </c:pt>
                  <c:pt idx="2">
                    <c:v>32%</c:v>
                  </c:pt>
                  <c:pt idx="3">
                    <c:v>35%</c:v>
                  </c:pt>
                  <c:pt idx="4">
                    <c:v>35%</c:v>
                  </c:pt>
                  <c:pt idx="5">
                    <c:v>34%</c:v>
                  </c:pt>
                  <c:pt idx="6">
                    <c:v>34%</c:v>
                  </c:pt>
                  <c:pt idx="7">
                    <c:v>35%</c:v>
                  </c:pt>
                  <c:pt idx="8">
                    <c:v>35%</c:v>
                  </c:pt>
                  <c:pt idx="9">
                    <c:v>36%</c:v>
                  </c:pt>
                  <c:pt idx="10">
                    <c:v>39%</c:v>
                  </c:pt>
                  <c:pt idx="11">
                    <c:v>36%</c:v>
                  </c:pt>
                  <c:pt idx="12">
                    <c:v>40%</c:v>
                  </c:pt>
                  <c:pt idx="13">
                    <c:v>39%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2-09D1-43F5-8DAA-224BE2F61670}"/>
            </c:ext>
          </c:extLst>
        </c:ser>
        <c:ser>
          <c:idx val="1"/>
          <c:order val="3"/>
          <c:tx>
            <c:strRef>
              <c:f>'Dés par région_métier22'!$F$2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9D1-43F5-8DAA-224BE2F6167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9D1-43F5-8DAA-224BE2F61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région_métier22'!$A$3:$A$16</c:f>
              <c:strCache>
                <c:ptCount val="14"/>
                <c:pt idx="0">
                  <c:v>Normandie</c:v>
                </c:pt>
                <c:pt idx="1">
                  <c:v>Pays de la Loire</c:v>
                </c:pt>
                <c:pt idx="2">
                  <c:v>Nouvelle Aquitaine</c:v>
                </c:pt>
                <c:pt idx="3">
                  <c:v>Auvergne-Rhône-Alpes</c:v>
                </c:pt>
                <c:pt idx="4">
                  <c:v>Île-de-France</c:v>
                </c:pt>
                <c:pt idx="5">
                  <c:v>Centre-Val de Loire</c:v>
                </c:pt>
                <c:pt idx="6">
                  <c:v>Occitanie</c:v>
                </c:pt>
                <c:pt idx="7">
                  <c:v>Provence-Alpes-Côte d'Azur</c:v>
                </c:pt>
                <c:pt idx="8">
                  <c:v>France métropolitaine</c:v>
                </c:pt>
                <c:pt idx="9">
                  <c:v>Grand Est</c:v>
                </c:pt>
                <c:pt idx="10">
                  <c:v>Corse</c:v>
                </c:pt>
                <c:pt idx="11">
                  <c:v>Bretagne</c:v>
                </c:pt>
                <c:pt idx="12">
                  <c:v>Bourgogne-Franche-Comté</c:v>
                </c:pt>
                <c:pt idx="13">
                  <c:v>Hauts-de-France</c:v>
                </c:pt>
              </c:strCache>
            </c:strRef>
          </c:cat>
          <c:val>
            <c:numRef>
              <c:f>'Dés par région_métier22'!$F$3:$F$16</c:f>
              <c:numCache>
                <c:formatCode>0%</c:formatCode>
                <c:ptCount val="14"/>
                <c:pt idx="0">
                  <c:v>-2.8545933622529693E-3</c:v>
                </c:pt>
                <c:pt idx="1">
                  <c:v>1.5826652802598872E-3</c:v>
                </c:pt>
                <c:pt idx="2">
                  <c:v>-2.3183995615092608E-2</c:v>
                </c:pt>
                <c:pt idx="3">
                  <c:v>-5.1836131619458336E-3</c:v>
                </c:pt>
                <c:pt idx="4">
                  <c:v>7.5003149898907476E-3</c:v>
                </c:pt>
                <c:pt idx="5">
                  <c:v>8.7882326936068716E-3</c:v>
                </c:pt>
                <c:pt idx="6">
                  <c:v>-1.4171245570446986E-2</c:v>
                </c:pt>
                <c:pt idx="7">
                  <c:v>1.4824130793258602E-18</c:v>
                </c:pt>
                <c:pt idx="8">
                  <c:v>1.9532847769986531E-5</c:v>
                </c:pt>
                <c:pt idx="9">
                  <c:v>6.6237989872519592E-3</c:v>
                </c:pt>
                <c:pt idx="10">
                  <c:v>8.5718739932821714E-5</c:v>
                </c:pt>
                <c:pt idx="11">
                  <c:v>-7.0807874482408323E-3</c:v>
                </c:pt>
                <c:pt idx="12">
                  <c:v>-9.9319906983902292E-3</c:v>
                </c:pt>
                <c:pt idx="13">
                  <c:v>1.2911999612397532E-2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09D1-43F5-8DAA-224BE2F61670}"/>
            </c:ext>
          </c:extLst>
        </c:ser>
        <c:ser>
          <c:idx val="4"/>
          <c:order val="5"/>
          <c:tx>
            <c:strRef>
              <c:f>'Dés par région_métier22'!$I$2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B79FEB2-71C0-427E-BA21-C6AEBCACF37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09D1-43F5-8DAA-224BE2F616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27DBAE5-408A-4E2E-8193-A83D929FFB4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09D1-43F5-8DAA-224BE2F616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3C2106A-7D3E-4A5E-8AD7-FCDD91EC70A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09D1-43F5-8DAA-224BE2F6167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12DBA84-94B3-4D26-A036-8A53D9D4F36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09D1-43F5-8DAA-224BE2F6167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BE299B9-1D64-410E-8D38-75097E9E8BB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09D1-43F5-8DAA-224BE2F6167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68C4465-4FAE-423C-A361-63EFF21CB41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09D1-43F5-8DAA-224BE2F6167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A60A06C-6424-459C-BED7-695EFB2CAEB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09D1-43F5-8DAA-224BE2F6167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7C5DB5C-9ADB-4E7A-85E8-7E060C33FD7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09D1-43F5-8DAA-224BE2F6167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9346338-BA6B-414B-A19C-578FB6649C0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09D1-43F5-8DAA-224BE2F6167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FA50D96-80B2-4E06-80B4-F1D5A20EAD8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09D1-43F5-8DAA-224BE2F6167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BDD284F-DA97-4A74-AAF3-D2B7FE8FB14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09D1-43F5-8DAA-224BE2F6167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3306850-D11E-4323-931F-C4EFA5F92BD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09D1-43F5-8DAA-224BE2F6167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191ECFE-21A4-4E57-B298-7AA8A26B33E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09D1-43F5-8DAA-224BE2F6167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2E3EEBC-8787-42E9-AE95-F21EBB67EBC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4AB5-434E-9AC3-FF9B5B3D65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région_métier22'!$A$3:$A$16</c:f>
              <c:strCache>
                <c:ptCount val="14"/>
                <c:pt idx="0">
                  <c:v>Normandie</c:v>
                </c:pt>
                <c:pt idx="1">
                  <c:v>Pays de la Loire</c:v>
                </c:pt>
                <c:pt idx="2">
                  <c:v>Nouvelle Aquitaine</c:v>
                </c:pt>
                <c:pt idx="3">
                  <c:v>Auvergne-Rhône-Alpes</c:v>
                </c:pt>
                <c:pt idx="4">
                  <c:v>Île-de-France</c:v>
                </c:pt>
                <c:pt idx="5">
                  <c:v>Centre-Val de Loire</c:v>
                </c:pt>
                <c:pt idx="6">
                  <c:v>Occitanie</c:v>
                </c:pt>
                <c:pt idx="7">
                  <c:v>Provence-Alpes-Côte d'Azur</c:v>
                </c:pt>
                <c:pt idx="8">
                  <c:v>France métropolitaine</c:v>
                </c:pt>
                <c:pt idx="9">
                  <c:v>Grand Est</c:v>
                </c:pt>
                <c:pt idx="10">
                  <c:v>Corse</c:v>
                </c:pt>
                <c:pt idx="11">
                  <c:v>Bretagne</c:v>
                </c:pt>
                <c:pt idx="12">
                  <c:v>Bourgogne-Franche-Comté</c:v>
                </c:pt>
                <c:pt idx="13">
                  <c:v>Hauts-de-France</c:v>
                </c:pt>
              </c:strCache>
            </c:strRef>
          </c:cat>
          <c:val>
            <c:numRef>
              <c:f>'Dés par région_métier22'!$I$3:$I$16</c:f>
              <c:numCache>
                <c:formatCode>0.0%</c:formatCode>
                <c:ptCount val="14"/>
                <c:pt idx="0">
                  <c:v>0.2</c:v>
                </c:pt>
                <c:pt idx="1">
                  <c:v>0.16415126332501556</c:v>
                </c:pt>
                <c:pt idx="2">
                  <c:v>0.19881707387327413</c:v>
                </c:pt>
                <c:pt idx="3">
                  <c:v>0.16722503870593225</c:v>
                </c:pt>
                <c:pt idx="4">
                  <c:v>0.17443828194164857</c:v>
                </c:pt>
                <c:pt idx="5">
                  <c:v>0.16890412271139382</c:v>
                </c:pt>
                <c:pt idx="6">
                  <c:v>0.21171184056528286</c:v>
                </c:pt>
                <c:pt idx="7">
                  <c:v>0.18297453285492071</c:v>
                </c:pt>
                <c:pt idx="8">
                  <c:v>0.18286408646041186</c:v>
                </c:pt>
                <c:pt idx="9">
                  <c:v>0.19483776813022569</c:v>
                </c:pt>
                <c:pt idx="10">
                  <c:v>0.1832935189833631</c:v>
                </c:pt>
                <c:pt idx="11">
                  <c:v>0.20487740407836985</c:v>
                </c:pt>
                <c:pt idx="12">
                  <c:v>0.14917215516963422</c:v>
                </c:pt>
                <c:pt idx="13">
                  <c:v>0.15479657220843823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région_métier22'!$N$3:$N$16</c15:f>
                <c15:dlblRangeCache>
                  <c:ptCount val="14"/>
                  <c:pt idx="0">
                    <c:v>-3</c:v>
                  </c:pt>
                  <c:pt idx="1">
                    <c:v>-2</c:v>
                  </c:pt>
                  <c:pt idx="2">
                    <c:v>-3</c:v>
                  </c:pt>
                  <c:pt idx="3">
                    <c:v>-6</c:v>
                  </c:pt>
                  <c:pt idx="4">
                    <c:v>-3</c:v>
                  </c:pt>
                  <c:pt idx="5">
                    <c:v>-3</c:v>
                  </c:pt>
                  <c:pt idx="6">
                    <c:v>-4</c:v>
                  </c:pt>
                  <c:pt idx="7">
                    <c:v>-58</c:v>
                  </c:pt>
                  <c:pt idx="8">
                    <c:v>-116</c:v>
                  </c:pt>
                  <c:pt idx="9">
                    <c:v>-5</c:v>
                  </c:pt>
                  <c:pt idx="10">
                    <c:v>-5</c:v>
                  </c:pt>
                  <c:pt idx="11">
                    <c:v>-3</c:v>
                  </c:pt>
                  <c:pt idx="12">
                    <c:v>-3</c:v>
                  </c:pt>
                  <c:pt idx="13">
                    <c:v>-18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3-09D1-43F5-8DAA-224BE2F61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région_métier22'!$G$2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région_métier22'!$G$3:$G$16</c:f>
              <c:numCache>
                <c:formatCode>0%</c:formatCode>
                <c:ptCount val="14"/>
                <c:pt idx="0">
                  <c:v>-0.13530785734930656</c:v>
                </c:pt>
                <c:pt idx="1">
                  <c:v>-0.16494162562294248</c:v>
                </c:pt>
                <c:pt idx="2">
                  <c:v>-0.19035776999406487</c:v>
                </c:pt>
                <c:pt idx="3">
                  <c:v>-0.22280556167420168</c:v>
                </c:pt>
                <c:pt idx="4">
                  <c:v>-0.24167131091809793</c:v>
                </c:pt>
                <c:pt idx="5">
                  <c:v>-0.24186959927693794</c:v>
                </c:pt>
                <c:pt idx="6">
                  <c:v>-0.24244410441100861</c:v>
                </c:pt>
                <c:pt idx="7">
                  <c:v>-0.25795772641976134</c:v>
                </c:pt>
                <c:pt idx="8">
                  <c:v>-0.25803119306532463</c:v>
                </c:pt>
                <c:pt idx="9">
                  <c:v>-0.27464467723007358</c:v>
                </c:pt>
                <c:pt idx="10">
                  <c:v>-0.28276040201637997</c:v>
                </c:pt>
                <c:pt idx="11">
                  <c:v>-0.28709404448797815</c:v>
                </c:pt>
                <c:pt idx="12">
                  <c:v>-0.34980583144779337</c:v>
                </c:pt>
                <c:pt idx="13">
                  <c:v>-0.36075527903588173</c:v>
                </c:pt>
              </c:numCache>
            </c:numRef>
          </c:xVal>
          <c:yVal>
            <c:numRef>
              <c:f>'Dés par région_métier22'!$M$3:$M$16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2-09D1-43F5-8DAA-224BE2F61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30913812831839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région_métier24'!$B$2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28-4DAA-81EB-4E87665C82FC}"/>
              </c:ext>
            </c:extLst>
          </c:dPt>
          <c:dPt>
            <c:idx val="5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28-4DAA-81EB-4E87665C82FC}"/>
              </c:ext>
            </c:extLst>
          </c:dPt>
          <c:dPt>
            <c:idx val="6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528-4DAA-81EB-4E87665C82FC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28-4DAA-81EB-4E87665C82FC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28-4DAA-81EB-4E87665C82FC}"/>
              </c:ext>
            </c:extLst>
          </c:dPt>
          <c:dPt>
            <c:idx val="10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528-4DAA-81EB-4E87665C82FC}"/>
              </c:ext>
            </c:extLst>
          </c:dPt>
          <c:dLbls>
            <c:dLbl>
              <c:idx val="0"/>
              <c:layout>
                <c:manualLayout>
                  <c:x val="2.6435544071202851E-2"/>
                  <c:y val="1.5456320823760075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28-4DAA-81EB-4E87665C82FC}"/>
                </c:ext>
              </c:extLst>
            </c:dLbl>
            <c:dLbl>
              <c:idx val="1"/>
              <c:layout>
                <c:manualLayout>
                  <c:x val="3.0993396497272466E-2"/>
                  <c:y val="1.963107307825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28-4DAA-81EB-4E87665C82FC}"/>
                </c:ext>
              </c:extLst>
            </c:dLbl>
            <c:dLbl>
              <c:idx val="2"/>
              <c:layout>
                <c:manualLayout>
                  <c:x val="2.005455067470558E-2"/>
                  <c:y val="1.96295274461756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28-4DAA-81EB-4E87665C82FC}"/>
                </c:ext>
              </c:extLst>
            </c:dLbl>
            <c:dLbl>
              <c:idx val="3"/>
              <c:layout>
                <c:manualLayout>
                  <c:x val="1.9142980189491818E-2"/>
                  <c:y val="3.9259054892350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28-4DAA-81EB-4E87665C82FC}"/>
                </c:ext>
              </c:extLst>
            </c:dLbl>
            <c:dLbl>
              <c:idx val="4"/>
              <c:layout>
                <c:manualLayout>
                  <c:x val="1.1850416307780649E-2"/>
                  <c:y val="-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28-4DAA-81EB-4E87665C82FC}"/>
                </c:ext>
              </c:extLst>
            </c:dLbl>
            <c:dLbl>
              <c:idx val="7"/>
              <c:layout>
                <c:manualLayout>
                  <c:x val="8.1659499907544442E-3"/>
                  <c:y val="-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28-4DAA-81EB-4E87665C8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région_métier24'!$A$3:$A$16</c:f>
              <c:strCache>
                <c:ptCount val="14"/>
                <c:pt idx="0">
                  <c:v>Bourgogne-Franche-Comté</c:v>
                </c:pt>
                <c:pt idx="1">
                  <c:v>Normandie</c:v>
                </c:pt>
                <c:pt idx="2">
                  <c:v>Occitanie</c:v>
                </c:pt>
                <c:pt idx="3">
                  <c:v>Corse</c:v>
                </c:pt>
                <c:pt idx="4">
                  <c:v>Centre-Val de Loire</c:v>
                </c:pt>
                <c:pt idx="5">
                  <c:v>Pays de la Loire</c:v>
                </c:pt>
                <c:pt idx="6">
                  <c:v>Grand Est</c:v>
                </c:pt>
                <c:pt idx="7">
                  <c:v>Nouvelle Aquitaine</c:v>
                </c:pt>
                <c:pt idx="8">
                  <c:v>Île-de-France</c:v>
                </c:pt>
                <c:pt idx="9">
                  <c:v>Auvergne-Rhône-Alpes</c:v>
                </c:pt>
                <c:pt idx="10">
                  <c:v>France métropolitaine</c:v>
                </c:pt>
                <c:pt idx="11">
                  <c:v>Provence-Alpes-Côte d'Azur</c:v>
                </c:pt>
                <c:pt idx="12">
                  <c:v>Bretagne</c:v>
                </c:pt>
                <c:pt idx="13">
                  <c:v>Hauts-de-France</c:v>
                </c:pt>
              </c:strCache>
            </c:strRef>
          </c:cat>
          <c:val>
            <c:numRef>
              <c:f>'Dés par région_métier24'!$B$3:$B$16</c:f>
              <c:numCache>
                <c:formatCode>0%</c:formatCode>
                <c:ptCount val="14"/>
                <c:pt idx="0">
                  <c:v>-5.2100780416660213E-2</c:v>
                </c:pt>
                <c:pt idx="1">
                  <c:v>3.2384271699012208E-2</c:v>
                </c:pt>
                <c:pt idx="2">
                  <c:v>6.6589348761285716E-3</c:v>
                </c:pt>
                <c:pt idx="3">
                  <c:v>-5.9015311356256421E-2</c:v>
                </c:pt>
                <c:pt idx="4">
                  <c:v>-3.3190087809528562E-2</c:v>
                </c:pt>
                <c:pt idx="5">
                  <c:v>-8.5700081548488224E-2</c:v>
                </c:pt>
                <c:pt idx="6">
                  <c:v>-1.1690215943136932E-2</c:v>
                </c:pt>
                <c:pt idx="7">
                  <c:v>-4.6082071481266373E-3</c:v>
                </c:pt>
                <c:pt idx="8">
                  <c:v>-4.5444937886371835E-3</c:v>
                </c:pt>
                <c:pt idx="9">
                  <c:v>-2.2744928724274693E-2</c:v>
                </c:pt>
                <c:pt idx="10">
                  <c:v>1.9355561421402711E-3</c:v>
                </c:pt>
                <c:pt idx="11">
                  <c:v>1.8583840717365388E-3</c:v>
                </c:pt>
                <c:pt idx="12">
                  <c:v>-2.7849412154012924E-2</c:v>
                </c:pt>
                <c:pt idx="13">
                  <c:v>2.7787216518966467E-2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528-4DAA-81EB-4E87665C82FC}"/>
            </c:ext>
          </c:extLst>
        </c:ser>
        <c:ser>
          <c:idx val="3"/>
          <c:order val="1"/>
          <c:tx>
            <c:strRef>
              <c:f>'Dés par région_métier24'!$C$2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528-4DAA-81EB-4E87665C82FC}"/>
              </c:ext>
            </c:extLst>
          </c:dPt>
          <c:dPt>
            <c:idx val="5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528-4DAA-81EB-4E87665C82FC}"/>
              </c:ext>
            </c:extLst>
          </c:dPt>
          <c:dPt>
            <c:idx val="6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528-4DAA-81EB-4E87665C82FC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528-4DAA-81EB-4E87665C82FC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528-4DAA-81EB-4E87665C82FC}"/>
              </c:ext>
            </c:extLst>
          </c:dPt>
          <c:dPt>
            <c:idx val="10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528-4DAA-81EB-4E87665C82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région_métier24'!$A$3:$A$16</c:f>
              <c:strCache>
                <c:ptCount val="14"/>
                <c:pt idx="0">
                  <c:v>Bourgogne-Franche-Comté</c:v>
                </c:pt>
                <c:pt idx="1">
                  <c:v>Normandie</c:v>
                </c:pt>
                <c:pt idx="2">
                  <c:v>Occitanie</c:v>
                </c:pt>
                <c:pt idx="3">
                  <c:v>Corse</c:v>
                </c:pt>
                <c:pt idx="4">
                  <c:v>Centre-Val de Loire</c:v>
                </c:pt>
                <c:pt idx="5">
                  <c:v>Pays de la Loire</c:v>
                </c:pt>
                <c:pt idx="6">
                  <c:v>Grand Est</c:v>
                </c:pt>
                <c:pt idx="7">
                  <c:v>Nouvelle Aquitaine</c:v>
                </c:pt>
                <c:pt idx="8">
                  <c:v>Île-de-France</c:v>
                </c:pt>
                <c:pt idx="9">
                  <c:v>Auvergne-Rhône-Alpes</c:v>
                </c:pt>
                <c:pt idx="10">
                  <c:v>France métropolitaine</c:v>
                </c:pt>
                <c:pt idx="11">
                  <c:v>Provence-Alpes-Côte d'Azur</c:v>
                </c:pt>
                <c:pt idx="12">
                  <c:v>Bretagne</c:v>
                </c:pt>
                <c:pt idx="13">
                  <c:v>Hauts-de-France</c:v>
                </c:pt>
              </c:strCache>
            </c:strRef>
          </c:cat>
          <c:val>
            <c:numRef>
              <c:f>'Dés par région_métier24'!$C$3:$C$16</c:f>
              <c:numCache>
                <c:formatCode>0%</c:formatCode>
                <c:ptCount val="14"/>
                <c:pt idx="0">
                  <c:v>0.31060755098351439</c:v>
                </c:pt>
                <c:pt idx="1">
                  <c:v>0.26075591902231671</c:v>
                </c:pt>
                <c:pt idx="2">
                  <c:v>0.26008631458715514</c:v>
                </c:pt>
                <c:pt idx="3">
                  <c:v>0.29391572768262081</c:v>
                </c:pt>
                <c:pt idx="4">
                  <c:v>0.2652331878355027</c:v>
                </c:pt>
                <c:pt idx="5">
                  <c:v>0.29652096991538041</c:v>
                </c:pt>
                <c:pt idx="6">
                  <c:v>0.25249162000335429</c:v>
                </c:pt>
                <c:pt idx="7">
                  <c:v>0.27381767561031911</c:v>
                </c:pt>
                <c:pt idx="8">
                  <c:v>0.24652023555596261</c:v>
                </c:pt>
                <c:pt idx="9">
                  <c:v>0.27536601985120324</c:v>
                </c:pt>
                <c:pt idx="10">
                  <c:v>0.24962485171581766</c:v>
                </c:pt>
                <c:pt idx="11">
                  <c:v>0.24971983980066689</c:v>
                </c:pt>
                <c:pt idx="12">
                  <c:v>0.26377270704967848</c:v>
                </c:pt>
                <c:pt idx="13">
                  <c:v>0.22401611925099654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528-4DAA-81EB-4E87665C82FC}"/>
            </c:ext>
          </c:extLst>
        </c:ser>
        <c:ser>
          <c:idx val="5"/>
          <c:order val="2"/>
          <c:tx>
            <c:strRef>
              <c:f>'Dés par région_métier24'!$E$2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528-4DAA-81EB-4E87665C82FC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528-4DAA-81EB-4E87665C82FC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528-4DAA-81EB-4E87665C82FC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C528-4DAA-81EB-4E87665C82FC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C528-4DAA-81EB-4E87665C82FC}"/>
              </c:ext>
            </c:extLst>
          </c:dPt>
          <c:dPt>
            <c:idx val="1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C528-4DAA-81EB-4E87665C82F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87718A00-E001-4553-BB2E-C344EC9792D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C528-4DAA-81EB-4E87665C82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1CC025E-ABE4-43C6-8DF6-A11FD26FF6A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C528-4DAA-81EB-4E87665C82F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F1EE5A4-DDB4-4398-9360-584CAC5302A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C528-4DAA-81EB-4E87665C82F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B34D4DF-64BD-471E-BA16-25D38C5CBFF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C528-4DAA-81EB-4E87665C82F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9416D9A-0158-4032-B72D-00F213481CA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C528-4DAA-81EB-4E87665C82F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B514B38-3928-41D4-B0F5-48D6CA172F1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C528-4DAA-81EB-4E87665C82FC}"/>
                </c:ext>
              </c:extLst>
            </c:dLbl>
            <c:dLbl>
              <c:idx val="6"/>
              <c:layout>
                <c:manualLayout>
                  <c:x val="2.7347114556416814E-2"/>
                  <c:y val="1.9629527446175295E-3"/>
                </c:manualLayout>
              </c:layout>
              <c:tx>
                <c:rich>
                  <a:bodyPr/>
                  <a:lstStyle/>
                  <a:p>
                    <a:fld id="{058BA28F-BF09-4FD5-BA53-824BA0A4E34C}" type="CELLRANGE">
                      <a:rPr lang="en-US">
                        <a:solidFill>
                          <a:schemeClr val="bg1"/>
                        </a:solidFill>
                      </a:rPr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C528-4DAA-81EB-4E87665C82F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C233353-CF72-4E3A-92C6-87BA703B8C0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C528-4DAA-81EB-4E87665C82F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0DF0821-4C03-4AAC-ACCB-2D9C2EF02E4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C528-4DAA-81EB-4E87665C82F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26F2BF2-99FC-404F-AA6C-DE46F1BD49B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C528-4DAA-81EB-4E87665C82F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E02F97A-6A65-4CF8-8A47-0D5935EDC96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C528-4DAA-81EB-4E87665C82FC}"/>
                </c:ext>
              </c:extLst>
            </c:dLbl>
            <c:dLbl>
              <c:idx val="11"/>
              <c:layout>
                <c:manualLayout>
                  <c:x val="2.1877691645133437E-2"/>
                  <c:y val="-1.9629527446175295E-3"/>
                </c:manualLayout>
              </c:layout>
              <c:tx>
                <c:rich>
                  <a:bodyPr/>
                  <a:lstStyle/>
                  <a:p>
                    <a:fld id="{C55028BF-25A9-4923-82B1-B03F5884EB5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C528-4DAA-81EB-4E87665C82FC}"/>
                </c:ext>
              </c:extLst>
            </c:dLbl>
            <c:dLbl>
              <c:idx val="12"/>
              <c:layout>
                <c:manualLayout>
                  <c:x val="1.3673557278208442E-2"/>
                  <c:y val="1.9629527446173856E-3"/>
                </c:manualLayout>
              </c:layout>
              <c:tx>
                <c:rich>
                  <a:bodyPr/>
                  <a:lstStyle/>
                  <a:p>
                    <a:fld id="{A956BD00-8229-4855-91B1-41AE09205B6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C528-4DAA-81EB-4E87665C82F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9F45DD2-FF4A-4793-ABA4-BCFA6DC2265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C528-4DAA-81EB-4E87665C8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région_métier24'!$A$3:$A$16</c:f>
              <c:strCache>
                <c:ptCount val="14"/>
                <c:pt idx="0">
                  <c:v>Bourgogne-Franche-Comté</c:v>
                </c:pt>
                <c:pt idx="1">
                  <c:v>Normandie</c:v>
                </c:pt>
                <c:pt idx="2">
                  <c:v>Occitanie</c:v>
                </c:pt>
                <c:pt idx="3">
                  <c:v>Corse</c:v>
                </c:pt>
                <c:pt idx="4">
                  <c:v>Centre-Val de Loire</c:v>
                </c:pt>
                <c:pt idx="5">
                  <c:v>Pays de la Loire</c:v>
                </c:pt>
                <c:pt idx="6">
                  <c:v>Grand Est</c:v>
                </c:pt>
                <c:pt idx="7">
                  <c:v>Nouvelle Aquitaine</c:v>
                </c:pt>
                <c:pt idx="8">
                  <c:v>Île-de-France</c:v>
                </c:pt>
                <c:pt idx="9">
                  <c:v>Auvergne-Rhône-Alpes</c:v>
                </c:pt>
                <c:pt idx="10">
                  <c:v>France métropolitaine</c:v>
                </c:pt>
                <c:pt idx="11">
                  <c:v>Provence-Alpes-Côte d'Azur</c:v>
                </c:pt>
                <c:pt idx="12">
                  <c:v>Bretagne</c:v>
                </c:pt>
                <c:pt idx="13">
                  <c:v>Hauts-de-France</c:v>
                </c:pt>
              </c:strCache>
            </c:strRef>
          </c:cat>
          <c:val>
            <c:numRef>
              <c:f>'Dés par région_métier24'!$E$3:$E$16</c:f>
              <c:numCache>
                <c:formatCode>0%</c:formatCode>
                <c:ptCount val="14"/>
                <c:pt idx="0">
                  <c:v>-0.11814727144757056</c:v>
                </c:pt>
                <c:pt idx="1">
                  <c:v>-0.11281315186343376</c:v>
                </c:pt>
                <c:pt idx="2">
                  <c:v>-0.13003115858902806</c:v>
                </c:pt>
                <c:pt idx="3">
                  <c:v>-0.13765169222243867</c:v>
                </c:pt>
                <c:pt idx="4">
                  <c:v>-0.14201584507215684</c:v>
                </c:pt>
                <c:pt idx="5">
                  <c:v>-0.12308935615708255</c:v>
                </c:pt>
                <c:pt idx="6">
                  <c:v>-0.16433332908996273</c:v>
                </c:pt>
                <c:pt idx="7">
                  <c:v>-0.11758085989434942</c:v>
                </c:pt>
                <c:pt idx="8">
                  <c:v>-0.14711139110909593</c:v>
                </c:pt>
                <c:pt idx="9">
                  <c:v>-0.17044592921664845</c:v>
                </c:pt>
                <c:pt idx="10">
                  <c:v>-0.19453492934916161</c:v>
                </c:pt>
                <c:pt idx="11">
                  <c:v>-0.19443310358432442</c:v>
                </c:pt>
                <c:pt idx="12">
                  <c:v>-0.13139420765314869</c:v>
                </c:pt>
                <c:pt idx="13">
                  <c:v>-0.2585898282878677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région_métier24'!$K$3:$K$16</c15:f>
                <c15:dlblRangeCache>
                  <c:ptCount val="14"/>
                  <c:pt idx="0">
                    <c:v>12%</c:v>
                  </c:pt>
                  <c:pt idx="1">
                    <c:v>11%</c:v>
                  </c:pt>
                  <c:pt idx="2">
                    <c:v>13%</c:v>
                  </c:pt>
                  <c:pt idx="3">
                    <c:v>14%</c:v>
                  </c:pt>
                  <c:pt idx="4">
                    <c:v>14%</c:v>
                  </c:pt>
                  <c:pt idx="5">
                    <c:v>12%</c:v>
                  </c:pt>
                  <c:pt idx="6">
                    <c:v>16%</c:v>
                  </c:pt>
                  <c:pt idx="7">
                    <c:v>12%</c:v>
                  </c:pt>
                  <c:pt idx="8">
                    <c:v>15%</c:v>
                  </c:pt>
                  <c:pt idx="9">
                    <c:v>17%</c:v>
                  </c:pt>
                  <c:pt idx="10">
                    <c:v>19%</c:v>
                  </c:pt>
                  <c:pt idx="11">
                    <c:v>19%</c:v>
                  </c:pt>
                  <c:pt idx="12">
                    <c:v>13%</c:v>
                  </c:pt>
                  <c:pt idx="13">
                    <c:v>26%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3-C528-4DAA-81EB-4E87665C82FC}"/>
            </c:ext>
          </c:extLst>
        </c:ser>
        <c:ser>
          <c:idx val="1"/>
          <c:order val="3"/>
          <c:tx>
            <c:strRef>
              <c:f>'Dés par région_métier24'!$F$2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528-4DAA-81EB-4E87665C82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528-4DAA-81EB-4E87665C8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région_métier24'!$A$3:$A$16</c:f>
              <c:strCache>
                <c:ptCount val="14"/>
                <c:pt idx="0">
                  <c:v>Bourgogne-Franche-Comté</c:v>
                </c:pt>
                <c:pt idx="1">
                  <c:v>Normandie</c:v>
                </c:pt>
                <c:pt idx="2">
                  <c:v>Occitanie</c:v>
                </c:pt>
                <c:pt idx="3">
                  <c:v>Corse</c:v>
                </c:pt>
                <c:pt idx="4">
                  <c:v>Centre-Val de Loire</c:v>
                </c:pt>
                <c:pt idx="5">
                  <c:v>Pays de la Loire</c:v>
                </c:pt>
                <c:pt idx="6">
                  <c:v>Grand Est</c:v>
                </c:pt>
                <c:pt idx="7">
                  <c:v>Nouvelle Aquitaine</c:v>
                </c:pt>
                <c:pt idx="8">
                  <c:v>Île-de-France</c:v>
                </c:pt>
                <c:pt idx="9">
                  <c:v>Auvergne-Rhône-Alpes</c:v>
                </c:pt>
                <c:pt idx="10">
                  <c:v>France métropolitaine</c:v>
                </c:pt>
                <c:pt idx="11">
                  <c:v>Provence-Alpes-Côte d'Azur</c:v>
                </c:pt>
                <c:pt idx="12">
                  <c:v>Bretagne</c:v>
                </c:pt>
                <c:pt idx="13">
                  <c:v>Hauts-de-France</c:v>
                </c:pt>
              </c:strCache>
            </c:strRef>
          </c:cat>
          <c:val>
            <c:numRef>
              <c:f>'Dés par région_métier24'!$F$3:$F$16</c:f>
              <c:numCache>
                <c:formatCode>0%</c:formatCode>
                <c:ptCount val="14"/>
                <c:pt idx="0">
                  <c:v>-1.6883759365406367E-3</c:v>
                </c:pt>
                <c:pt idx="1">
                  <c:v>-6.0621310284625016E-2</c:v>
                </c:pt>
                <c:pt idx="2">
                  <c:v>-3.1959425151650851E-2</c:v>
                </c:pt>
                <c:pt idx="3">
                  <c:v>7.3220463651265969E-3</c:v>
                </c:pt>
                <c:pt idx="4">
                  <c:v>1.0258331231721828E-2</c:v>
                </c:pt>
                <c:pt idx="5">
                  <c:v>5.1052452402836571E-3</c:v>
                </c:pt>
                <c:pt idx="6">
                  <c:v>1.0021512093362635E-2</c:v>
                </c:pt>
                <c:pt idx="7">
                  <c:v>-7.3046224435420193E-2</c:v>
                </c:pt>
                <c:pt idx="8">
                  <c:v>-2.3991082243956744E-2</c:v>
                </c:pt>
                <c:pt idx="9">
                  <c:v>-2.2300057493900089E-2</c:v>
                </c:pt>
                <c:pt idx="10">
                  <c:v>1.7057067832884442E-4</c:v>
                </c:pt>
                <c:pt idx="11">
                  <c:v>-2.8842817239971772E-18</c:v>
                </c:pt>
                <c:pt idx="12">
                  <c:v>-7.3850324295635067E-2</c:v>
                </c:pt>
                <c:pt idx="13">
                  <c:v>2.9222551542142389E-2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C528-4DAA-81EB-4E87665C82FC}"/>
            </c:ext>
          </c:extLst>
        </c:ser>
        <c:ser>
          <c:idx val="4"/>
          <c:order val="5"/>
          <c:tx>
            <c:strRef>
              <c:f>'Dés par région_métier24'!$I$2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2A7C6AE-E49E-431C-8147-8D5EE447CFE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C528-4DAA-81EB-4E87665C82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C9D94BB-1C5D-4FB9-9ADB-7405F737D46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C528-4DAA-81EB-4E87665C82F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8401707-0DE5-4C11-90FD-902D84D7541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C528-4DAA-81EB-4E87665C82F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A7CE00F-0E6E-4201-BB4E-52B3C144616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C528-4DAA-81EB-4E87665C82F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B58E5D6-4E7D-4DC9-9F36-20F44693223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C528-4DAA-81EB-4E87665C82F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4D3902C-B206-4373-AA64-FECEDE3AAC9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C528-4DAA-81EB-4E87665C82F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E07D39B-CAA5-4DBD-A19D-01D6323AA80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C528-4DAA-81EB-4E87665C82F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B706D53-5155-4FE0-83B2-B51587411C7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C528-4DAA-81EB-4E87665C82F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1A5ADDA-DE91-4488-A767-7E2B2017BEA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C528-4DAA-81EB-4E87665C82F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5018F0E-1ACA-43BE-A599-8D86E2AEF29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C528-4DAA-81EB-4E87665C82F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D332405-5DB9-4443-8791-7E56057CC2E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C528-4DAA-81EB-4E87665C82F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D96BF0F-2536-412F-848C-B616DBA9CAA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C528-4DAA-81EB-4E87665C82F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59A13D8-EC39-4C45-9849-8AFE763B4638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C528-4DAA-81EB-4E87665C82F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10F275E-62E2-40ED-9A41-E0BF4E17B77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C528-4DAA-81EB-4E87665C8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région_métier24'!$A$3:$A$16</c:f>
              <c:strCache>
                <c:ptCount val="14"/>
                <c:pt idx="0">
                  <c:v>Bourgogne-Franche-Comté</c:v>
                </c:pt>
                <c:pt idx="1">
                  <c:v>Normandie</c:v>
                </c:pt>
                <c:pt idx="2">
                  <c:v>Occitanie</c:v>
                </c:pt>
                <c:pt idx="3">
                  <c:v>Corse</c:v>
                </c:pt>
                <c:pt idx="4">
                  <c:v>Centre-Val de Loire</c:v>
                </c:pt>
                <c:pt idx="5">
                  <c:v>Pays de la Loire</c:v>
                </c:pt>
                <c:pt idx="6">
                  <c:v>Grand Est</c:v>
                </c:pt>
                <c:pt idx="7">
                  <c:v>Nouvelle Aquitaine</c:v>
                </c:pt>
                <c:pt idx="8">
                  <c:v>Île-de-France</c:v>
                </c:pt>
                <c:pt idx="9">
                  <c:v>Auvergne-Rhône-Alpes</c:v>
                </c:pt>
                <c:pt idx="10">
                  <c:v>France métropolitaine</c:v>
                </c:pt>
                <c:pt idx="11">
                  <c:v>Provence-Alpes-Côte d'Azur</c:v>
                </c:pt>
                <c:pt idx="12">
                  <c:v>Bretagne</c:v>
                </c:pt>
                <c:pt idx="13">
                  <c:v>Hauts-de-France</c:v>
                </c:pt>
              </c:strCache>
            </c:strRef>
          </c:cat>
          <c:val>
            <c:numRef>
              <c:f>'Dés par région_métier24'!$I$3:$I$16</c:f>
              <c:numCache>
                <c:formatCode>0.0%</c:formatCode>
                <c:ptCount val="14"/>
                <c:pt idx="0">
                  <c:v>0.08</c:v>
                </c:pt>
                <c:pt idx="1">
                  <c:v>9.7467360262185498E-2</c:v>
                </c:pt>
                <c:pt idx="2">
                  <c:v>0.1238623015202307</c:v>
                </c:pt>
                <c:pt idx="3">
                  <c:v>8.9369776935766976E-2</c:v>
                </c:pt>
                <c:pt idx="4">
                  <c:v>0.11511603191628988</c:v>
                </c:pt>
                <c:pt idx="5">
                  <c:v>8.8981335827850339E-2</c:v>
                </c:pt>
                <c:pt idx="6">
                  <c:v>0.12809441888679746</c:v>
                </c:pt>
                <c:pt idx="7">
                  <c:v>0.1167898753731953</c:v>
                </c:pt>
                <c:pt idx="8">
                  <c:v>0.14408731542755179</c:v>
                </c:pt>
                <c:pt idx="9">
                  <c:v>0.11524153113231117</c:v>
                </c:pt>
                <c:pt idx="10">
                  <c:v>0.13887657244722768</c:v>
                </c:pt>
                <c:pt idx="11">
                  <c:v>0.13902932711111096</c:v>
                </c:pt>
                <c:pt idx="12">
                  <c:v>0.12683484393383593</c:v>
                </c:pt>
                <c:pt idx="13">
                  <c:v>0.10958166367140901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région_métier24'!$N$3:$N$16</c15:f>
                <c15:dlblRangeCache>
                  <c:ptCount val="14"/>
                  <c:pt idx="0">
                    <c:v>1</c:v>
                  </c:pt>
                  <c:pt idx="1">
                    <c:v>3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1</c:v>
                  </c:pt>
                  <c:pt idx="8">
                    <c:v>1</c:v>
                  </c:pt>
                  <c:pt idx="9">
                    <c:v>2</c:v>
                  </c:pt>
                  <c:pt idx="10">
                    <c:v>35</c:v>
                  </c:pt>
                  <c:pt idx="11">
                    <c:v>18</c:v>
                  </c:pt>
                  <c:pt idx="12">
                    <c:v>0</c:v>
                  </c:pt>
                  <c:pt idx="13">
                    <c:v>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5-C528-4DAA-81EB-4E87665C8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région_métier24'!$G$2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région_métier24'!$G$3:$G$16</c:f>
              <c:numCache>
                <c:formatCode>0%</c:formatCode>
                <c:ptCount val="14"/>
                <c:pt idx="0">
                  <c:v>0.13867112318274297</c:v>
                </c:pt>
                <c:pt idx="1">
                  <c:v>0.11970572857327012</c:v>
                </c:pt>
                <c:pt idx="2">
                  <c:v>0.10475466572260481</c:v>
                </c:pt>
                <c:pt idx="3">
                  <c:v>0.1045707704690523</c:v>
                </c:pt>
                <c:pt idx="4">
                  <c:v>0.10028558618553914</c:v>
                </c:pt>
                <c:pt idx="5">
                  <c:v>9.2836777450093277E-2</c:v>
                </c:pt>
                <c:pt idx="6">
                  <c:v>8.6489587063617257E-2</c:v>
                </c:pt>
                <c:pt idx="7">
                  <c:v>7.8582384132422856E-2</c:v>
                </c:pt>
                <c:pt idx="8">
                  <c:v>7.0873268414272744E-2</c:v>
                </c:pt>
                <c:pt idx="9">
                  <c:v>5.9875104416380012E-2</c:v>
                </c:pt>
                <c:pt idx="10">
                  <c:v>5.7196049187125148E-2</c:v>
                </c:pt>
                <c:pt idx="11">
                  <c:v>5.7145120288078999E-2</c:v>
                </c:pt>
                <c:pt idx="12">
                  <c:v>3.0678762946881794E-2</c:v>
                </c:pt>
                <c:pt idx="13">
                  <c:v>2.2436059024237693E-2</c:v>
                </c:pt>
              </c:numCache>
            </c:numRef>
          </c:xVal>
          <c:yVal>
            <c:numRef>
              <c:f>'Dés par région_métier24'!$M$3:$M$16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6-C528-4DAA-81EB-4E87665C8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30913812831839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08358951973175"/>
          <c:y val="8.0257657992719833E-2"/>
          <c:w val="0.56895996561130224"/>
          <c:h val="0.8439298446960604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'Dés par région_métier25'!$B$2</c:f>
              <c:strCache>
                <c:ptCount val="1"/>
                <c:pt idx="0">
                  <c:v>Créations /destructions nettes d'emploi</c:v>
                </c:pt>
              </c:strCache>
            </c:strRef>
          </c:tx>
          <c:spPr>
            <a:solidFill>
              <a:srgbClr val="36A8E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F7-424F-8B3C-2008A4D57A4B}"/>
              </c:ext>
            </c:extLst>
          </c:dPt>
          <c:dPt>
            <c:idx val="5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F7-424F-8B3C-2008A4D57A4B}"/>
              </c:ext>
            </c:extLst>
          </c:dPt>
          <c:dPt>
            <c:idx val="6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1F7-424F-8B3C-2008A4D57A4B}"/>
              </c:ext>
            </c:extLst>
          </c:dPt>
          <c:dPt>
            <c:idx val="8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F7-424F-8B3C-2008A4D57A4B}"/>
              </c:ext>
            </c:extLst>
          </c:dPt>
          <c:dPt>
            <c:idx val="9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F7-424F-8B3C-2008A4D57A4B}"/>
              </c:ext>
            </c:extLst>
          </c:dPt>
          <c:dPt>
            <c:idx val="10"/>
            <c:invertIfNegative val="0"/>
            <c:bubble3D val="0"/>
            <c:spPr>
              <a:solidFill>
                <a:srgbClr val="36A8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1F7-424F-8B3C-2008A4D57A4B}"/>
              </c:ext>
            </c:extLst>
          </c:dPt>
          <c:dLbls>
            <c:dLbl>
              <c:idx val="0"/>
              <c:layout>
                <c:manualLayout>
                  <c:x val="2.6435544071202851E-2"/>
                  <c:y val="1.5456320823760075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F7-424F-8B3C-2008A4D57A4B}"/>
                </c:ext>
              </c:extLst>
            </c:dLbl>
            <c:dLbl>
              <c:idx val="1"/>
              <c:layout>
                <c:manualLayout>
                  <c:x val="3.0993396497272466E-2"/>
                  <c:y val="1.963107307825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F7-424F-8B3C-2008A4D57A4B}"/>
                </c:ext>
              </c:extLst>
            </c:dLbl>
            <c:dLbl>
              <c:idx val="2"/>
              <c:layout>
                <c:manualLayout>
                  <c:x val="2.005455067470558E-2"/>
                  <c:y val="1.96295274461756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F7-424F-8B3C-2008A4D57A4B}"/>
                </c:ext>
              </c:extLst>
            </c:dLbl>
            <c:dLbl>
              <c:idx val="3"/>
              <c:layout>
                <c:manualLayout>
                  <c:x val="1.9142980189491818E-2"/>
                  <c:y val="3.9259054892350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F7-424F-8B3C-2008A4D57A4B}"/>
                </c:ext>
              </c:extLst>
            </c:dLbl>
            <c:dLbl>
              <c:idx val="4"/>
              <c:layout>
                <c:manualLayout>
                  <c:x val="1.1850416307780649E-2"/>
                  <c:y val="-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F7-424F-8B3C-2008A4D57A4B}"/>
                </c:ext>
              </c:extLst>
            </c:dLbl>
            <c:dLbl>
              <c:idx val="7"/>
              <c:layout>
                <c:manualLayout>
                  <c:x val="8.1659499907544442E-3"/>
                  <c:y val="-1.9629527446175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F7-424F-8B3C-2008A4D57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région_métier25'!$A$3:$A$16</c:f>
              <c:strCache>
                <c:ptCount val="14"/>
                <c:pt idx="0">
                  <c:v>Île-de-France</c:v>
                </c:pt>
                <c:pt idx="1">
                  <c:v>Occitanie</c:v>
                </c:pt>
                <c:pt idx="2">
                  <c:v>Corse</c:v>
                </c:pt>
                <c:pt idx="3">
                  <c:v>Pays de la Loire</c:v>
                </c:pt>
                <c:pt idx="4">
                  <c:v>France métropolitaine</c:v>
                </c:pt>
                <c:pt idx="5">
                  <c:v>Nouvelle Aquitaine</c:v>
                </c:pt>
                <c:pt idx="6">
                  <c:v>Provence-Alpes-Côte d'Azur</c:v>
                </c:pt>
                <c:pt idx="7">
                  <c:v>Centre-Val de Loire</c:v>
                </c:pt>
                <c:pt idx="8">
                  <c:v>Bourgogne-Franche-Comté</c:v>
                </c:pt>
                <c:pt idx="9">
                  <c:v>Bretagne</c:v>
                </c:pt>
                <c:pt idx="10">
                  <c:v>Auvergne-Rhône-Alpes</c:v>
                </c:pt>
                <c:pt idx="11">
                  <c:v>Hauts-de-France</c:v>
                </c:pt>
                <c:pt idx="12">
                  <c:v>Grand Est</c:v>
                </c:pt>
                <c:pt idx="13">
                  <c:v>Normandie</c:v>
                </c:pt>
              </c:strCache>
            </c:strRef>
          </c:cat>
          <c:val>
            <c:numRef>
              <c:f>'Dés par région_métier25'!$B$3:$B$16</c:f>
              <c:numCache>
                <c:formatCode>0%</c:formatCode>
                <c:ptCount val="14"/>
                <c:pt idx="0">
                  <c:v>8.5088730609969757E-2</c:v>
                </c:pt>
                <c:pt idx="1">
                  <c:v>7.5405785150561053E-2</c:v>
                </c:pt>
                <c:pt idx="2">
                  <c:v>0.12981166849301706</c:v>
                </c:pt>
                <c:pt idx="3">
                  <c:v>1.9328513232689484E-2</c:v>
                </c:pt>
                <c:pt idx="4">
                  <c:v>2.1718871328207212E-2</c:v>
                </c:pt>
                <c:pt idx="5">
                  <c:v>2.8156533445303864E-3</c:v>
                </c:pt>
                <c:pt idx="6">
                  <c:v>2.7049915533102799E-2</c:v>
                </c:pt>
                <c:pt idx="7">
                  <c:v>-2.2886007351302168E-2</c:v>
                </c:pt>
                <c:pt idx="8">
                  <c:v>-8.2893058785298325E-3</c:v>
                </c:pt>
                <c:pt idx="9">
                  <c:v>8.0134549600946701E-3</c:v>
                </c:pt>
                <c:pt idx="10">
                  <c:v>1.2638321541024178E-2</c:v>
                </c:pt>
                <c:pt idx="11">
                  <c:v>-1.3837778737914659E-3</c:v>
                </c:pt>
                <c:pt idx="12">
                  <c:v>-3.5035288815707576E-2</c:v>
                </c:pt>
                <c:pt idx="13">
                  <c:v>-4.8360511764636273E-2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1F7-424F-8B3C-2008A4D57A4B}"/>
            </c:ext>
          </c:extLst>
        </c:ser>
        <c:ser>
          <c:idx val="3"/>
          <c:order val="1"/>
          <c:tx>
            <c:strRef>
              <c:f>'Dés par région_métier25'!$C$2</c:f>
              <c:strCache>
                <c:ptCount val="1"/>
                <c:pt idx="0">
                  <c:v>Départs en fin de carrière</c:v>
                </c:pt>
              </c:strCache>
            </c:strRef>
          </c:tx>
          <c:spPr>
            <a:solidFill>
              <a:srgbClr val="E67D0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1F7-424F-8B3C-2008A4D57A4B}"/>
              </c:ext>
            </c:extLst>
          </c:dPt>
          <c:dPt>
            <c:idx val="5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1F7-424F-8B3C-2008A4D57A4B}"/>
              </c:ext>
            </c:extLst>
          </c:dPt>
          <c:dPt>
            <c:idx val="6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1F7-424F-8B3C-2008A4D57A4B}"/>
              </c:ext>
            </c:extLst>
          </c:dPt>
          <c:dPt>
            <c:idx val="8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1F7-424F-8B3C-2008A4D57A4B}"/>
              </c:ext>
            </c:extLst>
          </c:dPt>
          <c:dPt>
            <c:idx val="9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1F7-424F-8B3C-2008A4D57A4B}"/>
              </c:ext>
            </c:extLst>
          </c:dPt>
          <c:dPt>
            <c:idx val="10"/>
            <c:invertIfNegative val="0"/>
            <c:bubble3D val="0"/>
            <c:spPr>
              <a:solidFill>
                <a:srgbClr val="E67D0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1F7-424F-8B3C-2008A4D57A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région_métier25'!$A$3:$A$16</c:f>
              <c:strCache>
                <c:ptCount val="14"/>
                <c:pt idx="0">
                  <c:v>Île-de-France</c:v>
                </c:pt>
                <c:pt idx="1">
                  <c:v>Occitanie</c:v>
                </c:pt>
                <c:pt idx="2">
                  <c:v>Corse</c:v>
                </c:pt>
                <c:pt idx="3">
                  <c:v>Pays de la Loire</c:v>
                </c:pt>
                <c:pt idx="4">
                  <c:v>France métropolitaine</c:v>
                </c:pt>
                <c:pt idx="5">
                  <c:v>Nouvelle Aquitaine</c:v>
                </c:pt>
                <c:pt idx="6">
                  <c:v>Provence-Alpes-Côte d'Azur</c:v>
                </c:pt>
                <c:pt idx="7">
                  <c:v>Centre-Val de Loire</c:v>
                </c:pt>
                <c:pt idx="8">
                  <c:v>Bourgogne-Franche-Comté</c:v>
                </c:pt>
                <c:pt idx="9">
                  <c:v>Bretagne</c:v>
                </c:pt>
                <c:pt idx="10">
                  <c:v>Auvergne-Rhône-Alpes</c:v>
                </c:pt>
                <c:pt idx="11">
                  <c:v>Hauts-de-France</c:v>
                </c:pt>
                <c:pt idx="12">
                  <c:v>Grand Est</c:v>
                </c:pt>
                <c:pt idx="13">
                  <c:v>Normandie</c:v>
                </c:pt>
              </c:strCache>
            </c:strRef>
          </c:cat>
          <c:val>
            <c:numRef>
              <c:f>'Dés par région_métier25'!$C$3:$C$16</c:f>
              <c:numCache>
                <c:formatCode>0%</c:formatCode>
                <c:ptCount val="14"/>
                <c:pt idx="0">
                  <c:v>0.29805465035978557</c:v>
                </c:pt>
                <c:pt idx="1">
                  <c:v>0.34640782606806869</c:v>
                </c:pt>
                <c:pt idx="2">
                  <c:v>0.28624557558897434</c:v>
                </c:pt>
                <c:pt idx="3">
                  <c:v>0.37083978216479579</c:v>
                </c:pt>
                <c:pt idx="4">
                  <c:v>0.34723712827153219</c:v>
                </c:pt>
                <c:pt idx="5">
                  <c:v>0.3698426636028207</c:v>
                </c:pt>
                <c:pt idx="6">
                  <c:v>0.33569613847877805</c:v>
                </c:pt>
                <c:pt idx="7">
                  <c:v>0.37293576792275607</c:v>
                </c:pt>
                <c:pt idx="8">
                  <c:v>0.36797946938530435</c:v>
                </c:pt>
                <c:pt idx="9">
                  <c:v>0.36747727443271661</c:v>
                </c:pt>
                <c:pt idx="10">
                  <c:v>0.35015524071694276</c:v>
                </c:pt>
                <c:pt idx="11">
                  <c:v>0.3532424270772988</c:v>
                </c:pt>
                <c:pt idx="12">
                  <c:v>0.36248750861838269</c:v>
                </c:pt>
                <c:pt idx="13">
                  <c:v>0.38068216615229883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1F7-424F-8B3C-2008A4D57A4B}"/>
            </c:ext>
          </c:extLst>
        </c:ser>
        <c:ser>
          <c:idx val="5"/>
          <c:order val="2"/>
          <c:tx>
            <c:strRef>
              <c:f>'Dés par région_métier25'!$E$2</c:f>
              <c:strCache>
                <c:ptCount val="1"/>
                <c:pt idx="0">
                  <c:v>Jeunes débutants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1F7-424F-8B3C-2008A4D57A4B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1F7-424F-8B3C-2008A4D57A4B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1F7-424F-8B3C-2008A4D57A4B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1F7-424F-8B3C-2008A4D57A4B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61F7-424F-8B3C-2008A4D57A4B}"/>
              </c:ext>
            </c:extLst>
          </c:dPt>
          <c:dPt>
            <c:idx val="1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61F7-424F-8B3C-2008A4D57A4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072B152A-FFF4-4A00-9D94-ACAF35D3CEC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61F7-424F-8B3C-2008A4D57A4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0B12C6A-3CEC-4ADB-A87C-6C649DFD7CD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61F7-424F-8B3C-2008A4D57A4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2A7B029-1EF5-4526-9C6A-2519BE429A9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61F7-424F-8B3C-2008A4D57A4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71115B3-5C72-4993-83E1-6810AFC5A19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61F7-424F-8B3C-2008A4D57A4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A957E91-6515-4A11-A2C7-D1D86F712DB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61F7-424F-8B3C-2008A4D57A4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A58FFE9-B039-4C6E-BDEA-E59544E1C5F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61F7-424F-8B3C-2008A4D57A4B}"/>
                </c:ext>
              </c:extLst>
            </c:dLbl>
            <c:dLbl>
              <c:idx val="6"/>
              <c:layout>
                <c:manualLayout>
                  <c:x val="2.7347114556416814E-2"/>
                  <c:y val="1.9629527446175295E-3"/>
                </c:manualLayout>
              </c:layout>
              <c:tx>
                <c:rich>
                  <a:bodyPr/>
                  <a:lstStyle/>
                  <a:p>
                    <a:fld id="{058BA28F-BF09-4FD5-BA53-824BA0A4E34C}" type="CELLRANGE">
                      <a:rPr lang="en-US">
                        <a:solidFill>
                          <a:schemeClr val="bg1"/>
                        </a:solidFill>
                      </a:rPr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61F7-424F-8B3C-2008A4D57A4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0D65591-F19B-4726-9C3D-A721B64375B4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61F7-424F-8B3C-2008A4D57A4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2997DC7-16AB-4CD6-B328-05837C0E1E2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61F7-424F-8B3C-2008A4D57A4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72E7075-F82D-4AB7-891C-9E31FAF5E3F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61F7-424F-8B3C-2008A4D57A4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BD276A5-A8FB-4913-A01D-E40027CC84F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61F7-424F-8B3C-2008A4D57A4B}"/>
                </c:ext>
              </c:extLst>
            </c:dLbl>
            <c:dLbl>
              <c:idx val="11"/>
              <c:layout>
                <c:manualLayout>
                  <c:x val="2.1877691645133437E-2"/>
                  <c:y val="-1.9629527446175295E-3"/>
                </c:manualLayout>
              </c:layout>
              <c:tx>
                <c:rich>
                  <a:bodyPr/>
                  <a:lstStyle/>
                  <a:p>
                    <a:fld id="{62426433-C493-4303-8297-2431B2338688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61F7-424F-8B3C-2008A4D57A4B}"/>
                </c:ext>
              </c:extLst>
            </c:dLbl>
            <c:dLbl>
              <c:idx val="12"/>
              <c:layout>
                <c:manualLayout>
                  <c:x val="1.3673557278208442E-2"/>
                  <c:y val="1.9629527446173856E-3"/>
                </c:manualLayout>
              </c:layout>
              <c:tx>
                <c:rich>
                  <a:bodyPr/>
                  <a:lstStyle/>
                  <a:p>
                    <a:fld id="{B6E521F2-F92C-4765-80D7-1A1994D6725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61F7-424F-8B3C-2008A4D57A4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ADC162C-9F18-4F50-A5CD-C50BF9C1A4B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61F7-424F-8B3C-2008A4D57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région_métier25'!$A$3:$A$16</c:f>
              <c:strCache>
                <c:ptCount val="14"/>
                <c:pt idx="0">
                  <c:v>Île-de-France</c:v>
                </c:pt>
                <c:pt idx="1">
                  <c:v>Occitanie</c:v>
                </c:pt>
                <c:pt idx="2">
                  <c:v>Corse</c:v>
                </c:pt>
                <c:pt idx="3">
                  <c:v>Pays de la Loire</c:v>
                </c:pt>
                <c:pt idx="4">
                  <c:v>France métropolitaine</c:v>
                </c:pt>
                <c:pt idx="5">
                  <c:v>Nouvelle Aquitaine</c:v>
                </c:pt>
                <c:pt idx="6">
                  <c:v>Provence-Alpes-Côte d'Azur</c:v>
                </c:pt>
                <c:pt idx="7">
                  <c:v>Centre-Val de Loire</c:v>
                </c:pt>
                <c:pt idx="8">
                  <c:v>Bourgogne-Franche-Comté</c:v>
                </c:pt>
                <c:pt idx="9">
                  <c:v>Bretagne</c:v>
                </c:pt>
                <c:pt idx="10">
                  <c:v>Auvergne-Rhône-Alpes</c:v>
                </c:pt>
                <c:pt idx="11">
                  <c:v>Hauts-de-France</c:v>
                </c:pt>
                <c:pt idx="12">
                  <c:v>Grand Est</c:v>
                </c:pt>
                <c:pt idx="13">
                  <c:v>Normandie</c:v>
                </c:pt>
              </c:strCache>
            </c:strRef>
          </c:cat>
          <c:val>
            <c:numRef>
              <c:f>'Dés par région_métier25'!$E$3:$E$16</c:f>
              <c:numCache>
                <c:formatCode>0%</c:formatCode>
                <c:ptCount val="14"/>
                <c:pt idx="0">
                  <c:v>-0.1254489213876083</c:v>
                </c:pt>
                <c:pt idx="1">
                  <c:v>-0.11515678901099533</c:v>
                </c:pt>
                <c:pt idx="2">
                  <c:v>-0.14167715436343573</c:v>
                </c:pt>
                <c:pt idx="3">
                  <c:v>-0.12024909696217119</c:v>
                </c:pt>
                <c:pt idx="4">
                  <c:v>-0.12293854688963542</c:v>
                </c:pt>
                <c:pt idx="5">
                  <c:v>-0.11311420006802413</c:v>
                </c:pt>
                <c:pt idx="6">
                  <c:v>-0.12647693795755754</c:v>
                </c:pt>
                <c:pt idx="7">
                  <c:v>-0.10817182872488108</c:v>
                </c:pt>
                <c:pt idx="8">
                  <c:v>-0.11910472393540174</c:v>
                </c:pt>
                <c:pt idx="9">
                  <c:v>-0.1163561948242295</c:v>
                </c:pt>
                <c:pt idx="10">
                  <c:v>-0.13194811036171358</c:v>
                </c:pt>
                <c:pt idx="11">
                  <c:v>-0.13247465794341548</c:v>
                </c:pt>
                <c:pt idx="12">
                  <c:v>-0.12710460485565911</c:v>
                </c:pt>
                <c:pt idx="13">
                  <c:v>-0.11672207301215798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région_métier25'!$K$3:$K$16</c15:f>
                <c15:dlblRangeCache>
                  <c:ptCount val="14"/>
                  <c:pt idx="0">
                    <c:v>13%</c:v>
                  </c:pt>
                  <c:pt idx="1">
                    <c:v>12%</c:v>
                  </c:pt>
                  <c:pt idx="2">
                    <c:v>14%</c:v>
                  </c:pt>
                  <c:pt idx="3">
                    <c:v>12%</c:v>
                  </c:pt>
                  <c:pt idx="4">
                    <c:v>12%</c:v>
                  </c:pt>
                  <c:pt idx="5">
                    <c:v>11%</c:v>
                  </c:pt>
                  <c:pt idx="6">
                    <c:v>13%</c:v>
                  </c:pt>
                  <c:pt idx="7">
                    <c:v>11%</c:v>
                  </c:pt>
                  <c:pt idx="8">
                    <c:v>12%</c:v>
                  </c:pt>
                  <c:pt idx="9">
                    <c:v>12%</c:v>
                  </c:pt>
                  <c:pt idx="10">
                    <c:v>13%</c:v>
                  </c:pt>
                  <c:pt idx="11">
                    <c:v>13%</c:v>
                  </c:pt>
                  <c:pt idx="12">
                    <c:v>13%</c:v>
                  </c:pt>
                  <c:pt idx="13">
                    <c:v>12%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3-61F7-424F-8B3C-2008A4D57A4B}"/>
            </c:ext>
          </c:extLst>
        </c:ser>
        <c:ser>
          <c:idx val="1"/>
          <c:order val="3"/>
          <c:tx>
            <c:strRef>
              <c:f>'Dés par région_métier25'!$F$2</c:f>
              <c:strCache>
                <c:ptCount val="1"/>
                <c:pt idx="0">
                  <c:v>Mobilités régionales</c:v>
                </c:pt>
              </c:strCache>
            </c:strRef>
          </c:tx>
          <c:spPr>
            <a:solidFill>
              <a:srgbClr val="FAD20D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1F7-424F-8B3C-2008A4D57A4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1F7-424F-8B3C-2008A4D57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région_métier25'!$A$3:$A$16</c:f>
              <c:strCache>
                <c:ptCount val="14"/>
                <c:pt idx="0">
                  <c:v>Île-de-France</c:v>
                </c:pt>
                <c:pt idx="1">
                  <c:v>Occitanie</c:v>
                </c:pt>
                <c:pt idx="2">
                  <c:v>Corse</c:v>
                </c:pt>
                <c:pt idx="3">
                  <c:v>Pays de la Loire</c:v>
                </c:pt>
                <c:pt idx="4">
                  <c:v>France métropolitaine</c:v>
                </c:pt>
                <c:pt idx="5">
                  <c:v>Nouvelle Aquitaine</c:v>
                </c:pt>
                <c:pt idx="6">
                  <c:v>Provence-Alpes-Côte d'Azur</c:v>
                </c:pt>
                <c:pt idx="7">
                  <c:v>Centre-Val de Loire</c:v>
                </c:pt>
                <c:pt idx="8">
                  <c:v>Bourgogne-Franche-Comté</c:v>
                </c:pt>
                <c:pt idx="9">
                  <c:v>Bretagne</c:v>
                </c:pt>
                <c:pt idx="10">
                  <c:v>Auvergne-Rhône-Alpes</c:v>
                </c:pt>
                <c:pt idx="11">
                  <c:v>Hauts-de-France</c:v>
                </c:pt>
                <c:pt idx="12">
                  <c:v>Grand Est</c:v>
                </c:pt>
                <c:pt idx="13">
                  <c:v>Normandie</c:v>
                </c:pt>
              </c:strCache>
            </c:strRef>
          </c:cat>
          <c:val>
            <c:numRef>
              <c:f>'Dés par région_métier25'!$F$3:$F$16</c:f>
              <c:numCache>
                <c:formatCode>0%</c:formatCode>
                <c:ptCount val="14"/>
                <c:pt idx="0">
                  <c:v>4.2053540529322295E-2</c:v>
                </c:pt>
                <c:pt idx="1">
                  <c:v>-1.4674875175542883E-2</c:v>
                </c:pt>
                <c:pt idx="2">
                  <c:v>9.1931854222791539E-3</c:v>
                </c:pt>
                <c:pt idx="3">
                  <c:v>-1.1589192113933689E-2</c:v>
                </c:pt>
                <c:pt idx="4">
                  <c:v>-4.3600916768653489E-18</c:v>
                </c:pt>
                <c:pt idx="5">
                  <c:v>-1.6985223627984682E-2</c:v>
                </c:pt>
                <c:pt idx="6">
                  <c:v>3.9458462334641233E-3</c:v>
                </c:pt>
                <c:pt idx="7">
                  <c:v>-3.4250611811175091E-3</c:v>
                </c:pt>
                <c:pt idx="8">
                  <c:v>-3.2581981686232568E-3</c:v>
                </c:pt>
                <c:pt idx="9">
                  <c:v>-2.6044585687640131E-2</c:v>
                </c:pt>
                <c:pt idx="10">
                  <c:v>-1.2793319733490108E-2</c:v>
                </c:pt>
                <c:pt idx="11">
                  <c:v>-1.2197455434968155E-2</c:v>
                </c:pt>
                <c:pt idx="12">
                  <c:v>6.048981411576229E-3</c:v>
                </c:pt>
                <c:pt idx="13">
                  <c:v>-1.8057645165511144E-2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61F7-424F-8B3C-2008A4D57A4B}"/>
            </c:ext>
          </c:extLst>
        </c:ser>
        <c:ser>
          <c:idx val="4"/>
          <c:order val="5"/>
          <c:tx>
            <c:strRef>
              <c:f>'Dés par région_métier25'!$I$2</c:f>
              <c:strCache>
                <c:ptCount val="1"/>
                <c:pt idx="0">
                  <c:v>Etiquette Déséquilibre en eff</c:v>
                </c:pt>
              </c:strCache>
            </c:strRef>
          </c:tx>
          <c:spPr>
            <a:noFill/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B252129-4A68-4468-B3B2-80C46BFD03D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61F7-424F-8B3C-2008A4D57A4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B9398DC-D667-4D72-8B67-E4FBD50225B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61F7-424F-8B3C-2008A4D57A4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9D3FD0A-98AA-4450-A3F7-F78F2AB286F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61F7-424F-8B3C-2008A4D57A4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DF7F0BE-EF07-4C1B-A1C7-DF81974CA3B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61F7-424F-8B3C-2008A4D57A4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ECAB70B-5AF1-4BD5-A4E0-6EFB0127EA4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61F7-424F-8B3C-2008A4D57A4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CCC18CC-477C-4109-96C6-2C2EA0FD685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61F7-424F-8B3C-2008A4D57A4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03283AA-0BFE-4D7D-8708-F244BEC222A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61F7-424F-8B3C-2008A4D57A4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CDD37EC-E8EA-4AC7-9BF8-A6140DE9632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61F7-424F-8B3C-2008A4D57A4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0120C2C-6665-4DBB-B1F7-C81ED6EE731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61F7-424F-8B3C-2008A4D57A4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EAC97C4-94D0-4184-A16C-3EEBF00A017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61F7-424F-8B3C-2008A4D57A4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0A91460-2846-4E6A-8ABF-9F3EB500E15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61F7-424F-8B3C-2008A4D57A4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BE744EB-6B0D-4DEE-8B9F-5CB3FADBF32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61F7-424F-8B3C-2008A4D57A4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CA27B60-DCEA-4B69-8F8D-FED73A4486E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61F7-424F-8B3C-2008A4D57A4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33C4020-E26B-4297-9A7B-0596120AAB4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61F7-424F-8B3C-2008A4D57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'Dés par région_métier25'!$A$3:$A$16</c:f>
              <c:strCache>
                <c:ptCount val="14"/>
                <c:pt idx="0">
                  <c:v>Île-de-France</c:v>
                </c:pt>
                <c:pt idx="1">
                  <c:v>Occitanie</c:v>
                </c:pt>
                <c:pt idx="2">
                  <c:v>Corse</c:v>
                </c:pt>
                <c:pt idx="3">
                  <c:v>Pays de la Loire</c:v>
                </c:pt>
                <c:pt idx="4">
                  <c:v>France métropolitaine</c:v>
                </c:pt>
                <c:pt idx="5">
                  <c:v>Nouvelle Aquitaine</c:v>
                </c:pt>
                <c:pt idx="6">
                  <c:v>Provence-Alpes-Côte d'Azur</c:v>
                </c:pt>
                <c:pt idx="7">
                  <c:v>Centre-Val de Loire</c:v>
                </c:pt>
                <c:pt idx="8">
                  <c:v>Bourgogne-Franche-Comté</c:v>
                </c:pt>
                <c:pt idx="9">
                  <c:v>Bretagne</c:v>
                </c:pt>
                <c:pt idx="10">
                  <c:v>Auvergne-Rhône-Alpes</c:v>
                </c:pt>
                <c:pt idx="11">
                  <c:v>Hauts-de-France</c:v>
                </c:pt>
                <c:pt idx="12">
                  <c:v>Grand Est</c:v>
                </c:pt>
                <c:pt idx="13">
                  <c:v>Normandie</c:v>
                </c:pt>
              </c:strCache>
            </c:strRef>
          </c:cat>
          <c:val>
            <c:numRef>
              <c:f>'Dés par région_métier25'!$I$3:$I$16</c:f>
              <c:numCache>
                <c:formatCode>0.0%</c:formatCode>
                <c:ptCount val="14"/>
                <c:pt idx="0">
                  <c:v>0.08</c:v>
                </c:pt>
                <c:pt idx="1">
                  <c:v>8.338331028044782E-2</c:v>
                </c:pt>
                <c:pt idx="2">
                  <c:v>7.9946491994807023E-2</c:v>
                </c:pt>
                <c:pt idx="3">
                  <c:v>0.11502862610159231</c:v>
                </c:pt>
                <c:pt idx="4">
                  <c:v>0.13624092189933817</c:v>
                </c:pt>
                <c:pt idx="5">
                  <c:v>0.1325386045517265</c:v>
                </c:pt>
                <c:pt idx="6">
                  <c:v>0.1385050212537326</c:v>
                </c:pt>
                <c:pt idx="7">
                  <c:v>0.13226115357632151</c:v>
                </c:pt>
                <c:pt idx="8">
                  <c:v>0.13721745211377323</c:v>
                </c:pt>
                <c:pt idx="9">
                  <c:v>0.12970619210626633</c:v>
                </c:pt>
                <c:pt idx="10">
                  <c:v>0.14240335924111064</c:v>
                </c:pt>
                <c:pt idx="11">
                  <c:v>0.15195449442177877</c:v>
                </c:pt>
                <c:pt idx="12">
                  <c:v>0.13666043146911866</c:v>
                </c:pt>
                <c:pt idx="13">
                  <c:v>0.12451475534677875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'Dés par région_métier25'!$N$3:$N$16</c15:f>
                <c15:dlblRangeCache>
                  <c:ptCount val="14"/>
                  <c:pt idx="0">
                    <c:v>47</c:v>
                  </c:pt>
                  <c:pt idx="1">
                    <c:v>20</c:v>
                  </c:pt>
                  <c:pt idx="2">
                    <c:v>1</c:v>
                  </c:pt>
                  <c:pt idx="3">
                    <c:v>13</c:v>
                  </c:pt>
                  <c:pt idx="4">
                    <c:v>200</c:v>
                  </c:pt>
                  <c:pt idx="5">
                    <c:v>18</c:v>
                  </c:pt>
                  <c:pt idx="6">
                    <c:v>14</c:v>
                  </c:pt>
                  <c:pt idx="7">
                    <c:v>8</c:v>
                  </c:pt>
                  <c:pt idx="8">
                    <c:v>9</c:v>
                  </c:pt>
                  <c:pt idx="9">
                    <c:v>11</c:v>
                  </c:pt>
                  <c:pt idx="10">
                    <c:v>22</c:v>
                  </c:pt>
                  <c:pt idx="11">
                    <c:v>16</c:v>
                  </c:pt>
                  <c:pt idx="12">
                    <c:v>14</c:v>
                  </c:pt>
                  <c:pt idx="13">
                    <c:v>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5-61F7-424F-8B3C-2008A4D57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40543215"/>
        <c:axId val="2140523663"/>
      </c:barChart>
      <c:scatterChart>
        <c:scatterStyle val="lineMarker"/>
        <c:varyColors val="0"/>
        <c:ser>
          <c:idx val="2"/>
          <c:order val="4"/>
          <c:tx>
            <c:strRef>
              <c:f>'Dés par région_métier25'!$G$2</c:f>
              <c:strCache>
                <c:ptCount val="1"/>
                <c:pt idx="0">
                  <c:v>Déséquilibre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'Dés par région_métier25'!$G$3:$G$16</c:f>
              <c:numCache>
                <c:formatCode>0%</c:formatCode>
                <c:ptCount val="14"/>
                <c:pt idx="0">
                  <c:v>0.29974800011146929</c:v>
                </c:pt>
                <c:pt idx="1">
                  <c:v>0.29198194703209157</c:v>
                </c:pt>
                <c:pt idx="2">
                  <c:v>0.2835732751408348</c:v>
                </c:pt>
                <c:pt idx="3">
                  <c:v>0.25833000632138042</c:v>
                </c:pt>
                <c:pt idx="4">
                  <c:v>0.246017452710104</c:v>
                </c:pt>
                <c:pt idx="5">
                  <c:v>0.24255889325134225</c:v>
                </c:pt>
                <c:pt idx="6">
                  <c:v>0.24021496228778744</c:v>
                </c:pt>
                <c:pt idx="7">
                  <c:v>0.23845287066545529</c:v>
                </c:pt>
                <c:pt idx="8">
                  <c:v>0.23732724140274955</c:v>
                </c:pt>
                <c:pt idx="9">
                  <c:v>0.23308994888094164</c:v>
                </c:pt>
                <c:pt idx="10">
                  <c:v>0.21805213216276326</c:v>
                </c:pt>
                <c:pt idx="11">
                  <c:v>0.2071865358251237</c:v>
                </c:pt>
                <c:pt idx="12">
                  <c:v>0.20639659635859225</c:v>
                </c:pt>
                <c:pt idx="13">
                  <c:v>0.19754193620999341</c:v>
                </c:pt>
              </c:numCache>
            </c:numRef>
          </c:xVal>
          <c:yVal>
            <c:numRef>
              <c:f>'Dés par région_métier25'!$M$3:$M$16</c:f>
              <c:numCache>
                <c:formatCode>0.00</c:formatCode>
                <c:ptCount val="14"/>
                <c:pt idx="0">
                  <c:v>0.52500000000000346</c:v>
                </c:pt>
                <c:pt idx="1">
                  <c:v>1.6000000000000034</c:v>
                </c:pt>
                <c:pt idx="2">
                  <c:v>2.6750000000000034</c:v>
                </c:pt>
                <c:pt idx="3">
                  <c:v>3.7500000000000036</c:v>
                </c:pt>
                <c:pt idx="4">
                  <c:v>4.8250000000000037</c:v>
                </c:pt>
                <c:pt idx="5">
                  <c:v>5.9000000000000039</c:v>
                </c:pt>
                <c:pt idx="6">
                  <c:v>6.9750000000000041</c:v>
                </c:pt>
                <c:pt idx="7">
                  <c:v>8.0500000000000043</c:v>
                </c:pt>
                <c:pt idx="8">
                  <c:v>9.1250000000000036</c:v>
                </c:pt>
                <c:pt idx="9">
                  <c:v>10.200000000000003</c:v>
                </c:pt>
                <c:pt idx="10">
                  <c:v>11.275000000000002</c:v>
                </c:pt>
                <c:pt idx="11">
                  <c:v>12.350000000000001</c:v>
                </c:pt>
                <c:pt idx="12">
                  <c:v>13.425000000000001</c:v>
                </c:pt>
                <c:pt idx="13">
                  <c:v>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6-61F7-424F-8B3C-2008A4D57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465472"/>
        <c:axId val="543466720"/>
      </c:scatterChart>
      <c:catAx>
        <c:axId val="21405432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23663"/>
        <c:crosses val="autoZero"/>
        <c:auto val="1"/>
        <c:lblAlgn val="ctr"/>
        <c:lblOffset val="100"/>
        <c:noMultiLvlLbl val="0"/>
      </c:catAx>
      <c:valAx>
        <c:axId val="2140523663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rgbClr val="C7C7C7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0543215"/>
        <c:crosses val="autoZero"/>
        <c:crossBetween val="between"/>
      </c:valAx>
      <c:valAx>
        <c:axId val="543466720"/>
        <c:scaling>
          <c:orientation val="maxMin"/>
          <c:max val="15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543465472"/>
        <c:crosses val="max"/>
        <c:crossBetween val="midCat"/>
      </c:valAx>
      <c:valAx>
        <c:axId val="54346547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54346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4"/>
        <c:delete val="1"/>
      </c:legendEntry>
      <c:layout>
        <c:manualLayout>
          <c:xMode val="edge"/>
          <c:yMode val="edge"/>
          <c:x val="3.0993396497272466E-2"/>
          <c:y val="0.59178929325200236"/>
          <c:w val="0.18230913812831839"/>
          <c:h val="0.18938243497332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+mn-lt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84695845947003"/>
          <c:y val="8.6124085388445612E-2"/>
          <c:w val="0.81177262523997384"/>
          <c:h val="0.76691175251704036"/>
        </c:manualLayout>
      </c:layout>
      <c:barChart>
        <c:barDir val="bar"/>
        <c:grouping val="stacked"/>
        <c:varyColors val="0"/>
        <c:ser>
          <c:idx val="4"/>
          <c:order val="0"/>
          <c:tx>
            <c:strRef>
              <c:f>'Décompo evo emploi'!$D$20</c:f>
              <c:strCache>
                <c:ptCount val="1"/>
                <c:pt idx="0">
                  <c:v>Dynamique propre de la région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'Décompo evo emploi'!$A$3:$A$15</c:f>
              <c:strCache>
                <c:ptCount val="13"/>
                <c:pt idx="0">
                  <c:v>Bourgogne-Franche-Comté</c:v>
                </c:pt>
                <c:pt idx="1">
                  <c:v>Grand Est</c:v>
                </c:pt>
                <c:pt idx="2">
                  <c:v>Centre-Val de Loire</c:v>
                </c:pt>
                <c:pt idx="3">
                  <c:v>Normandie</c:v>
                </c:pt>
                <c:pt idx="4">
                  <c:v>Hauts-de-France</c:v>
                </c:pt>
                <c:pt idx="5">
                  <c:v>Île-de-France</c:v>
                </c:pt>
                <c:pt idx="6">
                  <c:v>Provence-Alpes-Côte d'Azur</c:v>
                </c:pt>
                <c:pt idx="7">
                  <c:v>Nouvelle Aquitaine</c:v>
                </c:pt>
                <c:pt idx="8">
                  <c:v>Bretagne</c:v>
                </c:pt>
                <c:pt idx="9">
                  <c:v>Auvergne-Rhône-Alpes</c:v>
                </c:pt>
                <c:pt idx="10">
                  <c:v>Pays de la Loire</c:v>
                </c:pt>
                <c:pt idx="11">
                  <c:v>Corse</c:v>
                </c:pt>
                <c:pt idx="12">
                  <c:v>Occitanie</c:v>
                </c:pt>
              </c:strCache>
            </c:strRef>
          </c:cat>
          <c:val>
            <c:numRef>
              <c:f>'Décompo evo emploi'!$D$3:$D$15</c:f>
              <c:numCache>
                <c:formatCode>0%</c:formatCode>
                <c:ptCount val="13"/>
                <c:pt idx="0">
                  <c:v>-3.3383264604263961E-2</c:v>
                </c:pt>
                <c:pt idx="1">
                  <c:v>-3.4714766004860564E-2</c:v>
                </c:pt>
                <c:pt idx="2">
                  <c:v>-2.7132119809525884E-2</c:v>
                </c:pt>
                <c:pt idx="3">
                  <c:v>-2.4861810162808196E-2</c:v>
                </c:pt>
                <c:pt idx="4">
                  <c:v>-1.9720179348330227E-2</c:v>
                </c:pt>
                <c:pt idx="5">
                  <c:v>-2.2248162423978011E-2</c:v>
                </c:pt>
                <c:pt idx="6">
                  <c:v>6.6904474763934702E-3</c:v>
                </c:pt>
                <c:pt idx="7">
                  <c:v>2.3950940717631871E-2</c:v>
                </c:pt>
                <c:pt idx="8">
                  <c:v>2.2933535717363958E-2</c:v>
                </c:pt>
                <c:pt idx="9">
                  <c:v>2.1189917865166549E-2</c:v>
                </c:pt>
                <c:pt idx="10">
                  <c:v>4.1460259776441202E-2</c:v>
                </c:pt>
                <c:pt idx="11">
                  <c:v>5.963436962267598E-2</c:v>
                </c:pt>
                <c:pt idx="12">
                  <c:v>4.1838535053260725E-2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D-4E53-8074-4349540D9DB9}"/>
            </c:ext>
          </c:extLst>
        </c:ser>
        <c:ser>
          <c:idx val="0"/>
          <c:order val="1"/>
          <c:tx>
            <c:strRef>
              <c:f>'Décompo evo emploi'!$E$20</c:f>
              <c:strCache>
                <c:ptCount val="1"/>
                <c:pt idx="0">
                  <c:v>Structure régionale des métiers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'Décompo evo emploi'!$A$3:$A$15</c:f>
              <c:strCache>
                <c:ptCount val="13"/>
                <c:pt idx="0">
                  <c:v>Bourgogne-Franche-Comté</c:v>
                </c:pt>
                <c:pt idx="1">
                  <c:v>Grand Est</c:v>
                </c:pt>
                <c:pt idx="2">
                  <c:v>Centre-Val de Loire</c:v>
                </c:pt>
                <c:pt idx="3">
                  <c:v>Normandie</c:v>
                </c:pt>
                <c:pt idx="4">
                  <c:v>Hauts-de-France</c:v>
                </c:pt>
                <c:pt idx="5">
                  <c:v>Île-de-France</c:v>
                </c:pt>
                <c:pt idx="6">
                  <c:v>Provence-Alpes-Côte d'Azur</c:v>
                </c:pt>
                <c:pt idx="7">
                  <c:v>Nouvelle Aquitaine</c:v>
                </c:pt>
                <c:pt idx="8">
                  <c:v>Bretagne</c:v>
                </c:pt>
                <c:pt idx="9">
                  <c:v>Auvergne-Rhône-Alpes</c:v>
                </c:pt>
                <c:pt idx="10">
                  <c:v>Pays de la Loire</c:v>
                </c:pt>
                <c:pt idx="11">
                  <c:v>Corse</c:v>
                </c:pt>
                <c:pt idx="12">
                  <c:v>Occitanie</c:v>
                </c:pt>
              </c:strCache>
            </c:strRef>
          </c:cat>
          <c:val>
            <c:numRef>
              <c:f>'Décompo evo emploi'!$E$3:$E$15</c:f>
              <c:numCache>
                <c:formatCode>0%</c:formatCode>
                <c:ptCount val="13"/>
                <c:pt idx="0">
                  <c:v>-1.1347774685565946E-2</c:v>
                </c:pt>
                <c:pt idx="1">
                  <c:v>-9.9354478492489021E-3</c:v>
                </c:pt>
                <c:pt idx="2">
                  <c:v>-9.7592451493553316E-3</c:v>
                </c:pt>
                <c:pt idx="3">
                  <c:v>-1.1098465684951092E-2</c:v>
                </c:pt>
                <c:pt idx="4">
                  <c:v>-5.025349864168807E-3</c:v>
                </c:pt>
                <c:pt idx="5">
                  <c:v>1.4064147160159456E-2</c:v>
                </c:pt>
                <c:pt idx="6">
                  <c:v>5.2619128529974278E-4</c:v>
                </c:pt>
                <c:pt idx="7">
                  <c:v>-5.7869785521014062E-3</c:v>
                </c:pt>
                <c:pt idx="8">
                  <c:v>-1.8562207387298742E-3</c:v>
                </c:pt>
                <c:pt idx="9">
                  <c:v>1.5906586072097953E-3</c:v>
                </c:pt>
                <c:pt idx="10">
                  <c:v>-4.1985615713323295E-3</c:v>
                </c:pt>
                <c:pt idx="11">
                  <c:v>-1.8681475726014363E-2</c:v>
                </c:pt>
                <c:pt idx="12">
                  <c:v>1.867923191395248E-3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8D-4E53-8074-4349540D9DB9}"/>
            </c:ext>
          </c:extLst>
        </c:ser>
        <c:ser>
          <c:idx val="5"/>
          <c:order val="2"/>
          <c:tx>
            <c:strRef>
              <c:f>'Décompo evo emploi'!$C$20</c:f>
              <c:strCache>
                <c:ptCount val="1"/>
                <c:pt idx="0">
                  <c:v>Dynamique nationale</c:v>
                </c:pt>
              </c:strCache>
            </c:strRef>
          </c:tx>
          <c:spPr>
            <a:noFill/>
            <a:ln w="19050">
              <a:solidFill>
                <a:schemeClr val="tx1">
                  <a:lumMod val="50000"/>
                  <a:lumOff val="50000"/>
                </a:schemeClr>
              </a:solidFill>
              <a:prstDash val="sysDot"/>
            </a:ln>
            <a:effectLst/>
          </c:spPr>
          <c:invertIfNegative val="0"/>
          <c:cat>
            <c:strRef>
              <c:f>'Décompo evo emploi'!$A$3:$A$15</c:f>
              <c:strCache>
                <c:ptCount val="13"/>
                <c:pt idx="0">
                  <c:v>Bourgogne-Franche-Comté</c:v>
                </c:pt>
                <c:pt idx="1">
                  <c:v>Grand Est</c:v>
                </c:pt>
                <c:pt idx="2">
                  <c:v>Centre-Val de Loire</c:v>
                </c:pt>
                <c:pt idx="3">
                  <c:v>Normandie</c:v>
                </c:pt>
                <c:pt idx="4">
                  <c:v>Hauts-de-France</c:v>
                </c:pt>
                <c:pt idx="5">
                  <c:v>Île-de-France</c:v>
                </c:pt>
                <c:pt idx="6">
                  <c:v>Provence-Alpes-Côte d'Azur</c:v>
                </c:pt>
                <c:pt idx="7">
                  <c:v>Nouvelle Aquitaine</c:v>
                </c:pt>
                <c:pt idx="8">
                  <c:v>Bretagne</c:v>
                </c:pt>
                <c:pt idx="9">
                  <c:v>Auvergne-Rhône-Alpes</c:v>
                </c:pt>
                <c:pt idx="10">
                  <c:v>Pays de la Loire</c:v>
                </c:pt>
                <c:pt idx="11">
                  <c:v>Corse</c:v>
                </c:pt>
                <c:pt idx="12">
                  <c:v>Occitanie</c:v>
                </c:pt>
              </c:strCache>
            </c:strRef>
          </c:cat>
          <c:val>
            <c:numRef>
              <c:f>'Décompo evo emploi'!$C$3:$C$15</c:f>
              <c:numCache>
                <c:formatCode>0%</c:formatCode>
                <c:ptCount val="13"/>
                <c:pt idx="0">
                  <c:v>3.6228821265319122E-2</c:v>
                </c:pt>
                <c:pt idx="1">
                  <c:v>3.6228447528235869E-2</c:v>
                </c:pt>
                <c:pt idx="2">
                  <c:v>3.6228897038476975E-2</c:v>
                </c:pt>
                <c:pt idx="3">
                  <c:v>3.6228698544129613E-2</c:v>
                </c:pt>
                <c:pt idx="4">
                  <c:v>3.6228437177221906E-2</c:v>
                </c:pt>
                <c:pt idx="5">
                  <c:v>3.6228187948545335E-2</c:v>
                </c:pt>
                <c:pt idx="6">
                  <c:v>3.6228476874720507E-2</c:v>
                </c:pt>
                <c:pt idx="7">
                  <c:v>3.6228396033484857E-2</c:v>
                </c:pt>
                <c:pt idx="8">
                  <c:v>3.6228670714258497E-2</c:v>
                </c:pt>
                <c:pt idx="9">
                  <c:v>3.6228299898695193E-2</c:v>
                </c:pt>
                <c:pt idx="10">
                  <c:v>3.6228577026136279E-2</c:v>
                </c:pt>
                <c:pt idx="11">
                  <c:v>3.6152569764396583E-2</c:v>
                </c:pt>
                <c:pt idx="12">
                  <c:v>3.6228411789930894E-2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8D-4E53-8074-4349540D9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31766936"/>
        <c:axId val="531770216"/>
      </c:barChart>
      <c:scatterChart>
        <c:scatterStyle val="lineMarker"/>
        <c:varyColors val="0"/>
        <c:ser>
          <c:idx val="1"/>
          <c:order val="3"/>
          <c:tx>
            <c:strRef>
              <c:f>'Décompo evo emploi'!$B$20</c:f>
              <c:strCache>
                <c:ptCount val="1"/>
                <c:pt idx="0">
                  <c:v>Créations nettes d'emploi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chemeClr val="tx1">
                    <a:lumMod val="50000"/>
                    <a:lumOff val="50000"/>
                  </a:schemeClr>
                </a:solidFill>
                <a:ln w="9525"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8D-4E53-8074-4349540D9DB9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tx1">
                    <a:lumMod val="50000"/>
                    <a:lumOff val="50000"/>
                  </a:schemeClr>
                </a:solidFill>
                <a:ln w="9525"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8D-4E53-8074-4349540D9DB9}"/>
              </c:ext>
            </c:extLst>
          </c:dPt>
          <c:dPt>
            <c:idx val="2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8D-4E53-8074-4349540D9DB9}"/>
              </c:ext>
            </c:extLst>
          </c:dPt>
          <c:dPt>
            <c:idx val="3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8D-4E53-8074-4349540D9DB9}"/>
              </c:ext>
            </c:extLst>
          </c:dPt>
          <c:dPt>
            <c:idx val="4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8D-4E53-8074-4349540D9DB9}"/>
              </c:ext>
            </c:extLst>
          </c:dPt>
          <c:dPt>
            <c:idx val="5"/>
            <c:marker>
              <c:symbol val="circle"/>
              <c:size val="7"/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8D-4E53-8074-4349540D9DB9}"/>
              </c:ext>
            </c:extLst>
          </c:dPt>
          <c:dPt>
            <c:idx val="6"/>
            <c:marker>
              <c:symbol val="circle"/>
              <c:size val="7"/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8D-4E53-8074-4349540D9DB9}"/>
              </c:ext>
            </c:extLst>
          </c:dPt>
          <c:dPt>
            <c:idx val="7"/>
            <c:marker>
              <c:symbol val="circle"/>
              <c:size val="7"/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8D-4E53-8074-4349540D9DB9}"/>
              </c:ext>
            </c:extLst>
          </c:dPt>
          <c:dPt>
            <c:idx val="8"/>
            <c:marker>
              <c:symbol val="circle"/>
              <c:size val="7"/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8D-4E53-8074-4349540D9DB9}"/>
              </c:ext>
            </c:extLst>
          </c:dPt>
          <c:dPt>
            <c:idx val="9"/>
            <c:marker>
              <c:symbol val="circle"/>
              <c:size val="7"/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8D-4E53-8074-4349540D9DB9}"/>
              </c:ext>
            </c:extLst>
          </c:dPt>
          <c:dPt>
            <c:idx val="10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8D-4E53-8074-4349540D9DB9}"/>
              </c:ext>
            </c:extLst>
          </c:dPt>
          <c:dPt>
            <c:idx val="11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8D-4E53-8074-4349540D9DB9}"/>
              </c:ext>
            </c:extLst>
          </c:dPt>
          <c:dPt>
            <c:idx val="12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8D-4E53-8074-4349540D9DB9}"/>
              </c:ext>
            </c:extLst>
          </c:dPt>
          <c:xVal>
            <c:numRef>
              <c:f>'Décompo evo emploi'!$B$3:$B$15</c:f>
              <c:numCache>
                <c:formatCode>0%</c:formatCode>
                <c:ptCount val="13"/>
                <c:pt idx="0">
                  <c:v>-8.502218024510776E-3</c:v>
                </c:pt>
                <c:pt idx="1">
                  <c:v>-8.4217663258735996E-3</c:v>
                </c:pt>
                <c:pt idx="2">
                  <c:v>-6.6246792040424883E-4</c:v>
                </c:pt>
                <c:pt idx="3">
                  <c:v>2.6842269637032201E-4</c:v>
                </c:pt>
                <c:pt idx="4">
                  <c:v>1.1482907964722879E-2</c:v>
                </c:pt>
                <c:pt idx="5">
                  <c:v>2.8044172684726774E-2</c:v>
                </c:pt>
                <c:pt idx="6">
                  <c:v>4.3445115636413706E-2</c:v>
                </c:pt>
                <c:pt idx="7">
                  <c:v>5.4392358199015341E-2</c:v>
                </c:pt>
                <c:pt idx="8">
                  <c:v>5.7305985692892601E-2</c:v>
                </c:pt>
                <c:pt idx="9">
                  <c:v>5.9008876371071543E-2</c:v>
                </c:pt>
                <c:pt idx="10">
                  <c:v>7.3490275231245142E-2</c:v>
                </c:pt>
                <c:pt idx="11">
                  <c:v>7.7105463661058193E-2</c:v>
                </c:pt>
                <c:pt idx="12">
                  <c:v>7.9934870034586852E-2</c:v>
                </c:pt>
              </c:numCache>
            </c:numRef>
          </c:xVal>
          <c:yVal>
            <c:numRef>
              <c:f>'Décompo evo emploi'!$F$21:$F$33</c:f>
              <c:numCache>
                <c:formatCode>General</c:formatCode>
                <c:ptCount val="13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  <c:pt idx="9">
                  <c:v>9.5</c:v>
                </c:pt>
                <c:pt idx="10">
                  <c:v>10.5</c:v>
                </c:pt>
                <c:pt idx="11">
                  <c:v>11.5</c:v>
                </c:pt>
                <c:pt idx="12">
                  <c:v>12.5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1B8D-4E53-8074-4349540D9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319736"/>
        <c:axId val="419307600"/>
      </c:scatterChart>
      <c:valAx>
        <c:axId val="531770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1766936"/>
        <c:crosses val="autoZero"/>
        <c:crossBetween val="between"/>
      </c:valAx>
      <c:catAx>
        <c:axId val="531766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1770216"/>
        <c:crosses val="autoZero"/>
        <c:auto val="1"/>
        <c:lblAlgn val="ctr"/>
        <c:lblOffset val="100"/>
        <c:noMultiLvlLbl val="0"/>
      </c:catAx>
      <c:valAx>
        <c:axId val="419307600"/>
        <c:scaling>
          <c:orientation val="minMax"/>
          <c:max val="13"/>
          <c:min val="0"/>
        </c:scaling>
        <c:delete val="1"/>
        <c:axPos val="r"/>
        <c:numFmt formatCode="General" sourceLinked="1"/>
        <c:majorTickMark val="out"/>
        <c:minorTickMark val="none"/>
        <c:tickLblPos val="low"/>
        <c:crossAx val="419319736"/>
        <c:crosses val="max"/>
        <c:crossBetween val="midCat"/>
        <c:majorUnit val="1"/>
      </c:valAx>
      <c:valAx>
        <c:axId val="419319736"/>
        <c:scaling>
          <c:orientation val="minMax"/>
          <c:max val="300"/>
          <c:min val="-150"/>
        </c:scaling>
        <c:delete val="1"/>
        <c:axPos val="t"/>
        <c:numFmt formatCode="0%" sourceLinked="1"/>
        <c:majorTickMark val="out"/>
        <c:minorTickMark val="none"/>
        <c:tickLblPos val="nextTo"/>
        <c:crossAx val="419307600"/>
        <c:crosses val="max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50778529071352"/>
          <c:y val="0.93115088604895047"/>
          <c:w val="0.72658270894745625"/>
          <c:h val="5.0790423206128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accent1">
              <a:lumMod val="75000"/>
            </a:schemeClr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61756342957153E-2"/>
          <c:y val="3.7853396799912301E-2"/>
          <c:w val="0.86200213254593172"/>
          <c:h val="0.862409534486081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6">
                    <a:lumMod val="75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AA-4E2C-9675-22B2BCF1EBFF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rgbClr val="C01718"/>
                </a:solidFill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19AA-4E2C-9675-22B2BCF1EBFF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accent6">
                    <a:lumMod val="75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9AA-4E2C-9675-22B2BCF1EBFF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tx1">
                    <a:lumMod val="50000"/>
                    <a:lumOff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AA-4E2C-9675-22B2BCF1EBFF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C01718"/>
                </a:solidFill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AA-4E2C-9675-22B2BCF1EBFF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rgbClr val="C01718"/>
                </a:solidFill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9AA-4E2C-9675-22B2BCF1EBFF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chemeClr val="tx1">
                    <a:lumMod val="50000"/>
                    <a:lumOff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19AA-4E2C-9675-22B2BCF1EBFF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C01718"/>
                </a:solidFill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19AA-4E2C-9675-22B2BCF1EBFF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chemeClr val="accent6">
                    <a:lumMod val="75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19AA-4E2C-9675-22B2BCF1EBFF}"/>
              </c:ext>
            </c:extLst>
          </c:dPt>
          <c:dLbls>
            <c:dLbl>
              <c:idx val="0"/>
              <c:layout>
                <c:manualLayout>
                  <c:x val="-1.7361111111111112E-2"/>
                  <c:y val="-3.649122000470351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CDB0449-51D2-4D95-94E2-1C0F03D14302}" type="CELLRANGE">
                      <a:rPr lang="en-US">
                        <a:solidFill>
                          <a:schemeClr val="accent6">
                            <a:lumMod val="75000"/>
                          </a:schemeClr>
                        </a:solidFill>
                      </a:rPr>
                      <a:pPr>
                        <a:defRPr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19AA-4E2C-9675-22B2BCF1EBFF}"/>
                </c:ext>
              </c:extLst>
            </c:dLbl>
            <c:dLbl>
              <c:idx val="1"/>
              <c:layout>
                <c:manualLayout>
                  <c:x val="-6.1485673665791905E-2"/>
                  <c:y val="3.087718615782586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C0171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0BA6994-B662-4B2A-9F94-6C04C423A758}" type="CELLRANGE">
                      <a:rPr lang="en-US"/>
                      <a:pPr>
                        <a:defRPr>
                          <a:solidFill>
                            <a:srgbClr val="C01718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C0171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19AA-4E2C-9675-22B2BCF1EBFF}"/>
                </c:ext>
              </c:extLst>
            </c:dLbl>
            <c:dLbl>
              <c:idx val="2"/>
              <c:layout>
                <c:manualLayout>
                  <c:x val="4.381097932378706E-3"/>
                  <c:y val="-1.684210154063234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AB13E08-CF43-44D1-BBD0-8C2F482DB8C4}" type="CELLRANGE">
                      <a:rPr lang="en-US">
                        <a:solidFill>
                          <a:schemeClr val="accent6">
                            <a:lumMod val="75000"/>
                          </a:schemeClr>
                        </a:solidFill>
                      </a:rPr>
                      <a:pPr>
                        <a:defRPr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19AA-4E2C-9675-22B2BCF1EBFF}"/>
                </c:ext>
              </c:extLst>
            </c:dLbl>
            <c:dLbl>
              <c:idx val="3"/>
              <c:layout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CB01BD9-2717-408A-BEDA-1963609FBB51}" type="CELLRANGE">
                      <a:rPr lang="fr-FR"/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9AA-4E2C-9675-22B2BCF1EBFF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55B266D1-88AE-4DF0-968F-C22A720B886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9AA-4E2C-9675-22B2BCF1EBFF}"/>
                </c:ext>
              </c:extLst>
            </c:dLbl>
            <c:dLbl>
              <c:idx val="5"/>
              <c:layout>
                <c:manualLayout>
                  <c:x val="-4.0925333552055992E-2"/>
                  <c:y val="2.526315231094851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C0171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DF1BC24-A389-421B-86CE-C6107158DD24}" type="CELLRANGE">
                      <a:rPr lang="en-US"/>
                      <a:pPr>
                        <a:defRPr>
                          <a:solidFill>
                            <a:srgbClr val="C01718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C0171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19AA-4E2C-9675-22B2BCF1EBFF}"/>
                </c:ext>
              </c:extLst>
            </c:dLbl>
            <c:dLbl>
              <c:idx val="6"/>
              <c:layout>
                <c:manualLayout>
                  <c:x val="-8.2396991595595395E-2"/>
                  <c:y val="-2.526315231094841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C0171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C827986-EF5C-48DF-8726-53F5266EEFC1}" type="CELLRANGE">
                      <a:rPr lang="en-US"/>
                      <a:pPr>
                        <a:defRPr>
                          <a:solidFill>
                            <a:srgbClr val="C01718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C0171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19AA-4E2C-9675-22B2BCF1EBFF}"/>
                </c:ext>
              </c:extLst>
            </c:dLbl>
            <c:dLbl>
              <c:idx val="7"/>
              <c:layout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bg2">
                            <a:lumMod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90E5777-9200-4A29-A51F-711D5389B57D}" type="CELLRANGE">
                      <a:rPr lang="fr-FR"/>
                      <a:pPr>
                        <a:defRPr>
                          <a:solidFill>
                            <a:schemeClr val="bg2">
                              <a:lumMod val="2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2">
                          <a:lumMod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9AA-4E2C-9675-22B2BCF1EBFF}"/>
                </c:ext>
              </c:extLst>
            </c:dLbl>
            <c:dLbl>
              <c:idx val="8"/>
              <c:layout>
                <c:manualLayout>
                  <c:x val="-6.7064605205599301E-2"/>
                  <c:y val="-2.526315231094861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C0171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70EE7A5-734C-41CC-B666-DF5AA1A4AE93}" type="CELLRANGE">
                      <a:rPr lang="en-US"/>
                      <a:pPr>
                        <a:defRPr>
                          <a:solidFill>
                            <a:srgbClr val="C01718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C0171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19AA-4E2C-9675-22B2BCF1EBFF}"/>
                </c:ext>
              </c:extLst>
            </c:dLbl>
            <c:dLbl>
              <c:idx val="9"/>
              <c:layout>
                <c:manualLayout>
                  <c:x val="-0.12868400943552946"/>
                  <c:y val="-2.8070169234387238E-3"/>
                </c:manualLayout>
              </c:layout>
              <c:tx>
                <c:rich>
                  <a:bodyPr/>
                  <a:lstStyle/>
                  <a:p>
                    <a:fld id="{DC3CC08D-486D-40BB-9C32-345C8B7DCFEC}" type="CELLRANGE">
                      <a:rPr lang="en-US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19AA-4E2C-9675-22B2BCF1EBFF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096FCDD7-2AFB-4C3A-860B-31D27ED5795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19AA-4E2C-9675-22B2BCF1EBFF}"/>
                </c:ext>
              </c:extLst>
            </c:dLbl>
            <c:dLbl>
              <c:idx val="11"/>
              <c:layout>
                <c:manualLayout>
                  <c:x val="-0.10737521733833903"/>
                  <c:y val="-1.122806769375494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E0F43EA-84FA-4268-ACA5-39824292D7CC}" type="CELLRANGE">
                      <a:rPr lang="en-US">
                        <a:solidFill>
                          <a:schemeClr val="accent6">
                            <a:lumMod val="75000"/>
                          </a:schemeClr>
                        </a:solidFill>
                      </a:rPr>
                      <a:pPr>
                        <a:defRPr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19AA-4E2C-9675-22B2BCF1EBFF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BBAD57C9-E42B-418E-8401-34198A4C846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9AA-4E2C-9675-22B2BCF1E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  <c15:showDataLabelsRange val="1"/>
                <c15:showLeaderLines val="0"/>
              </c:ext>
            </c:extLst>
          </c:dLbls>
          <c:xVal>
            <c:numRef>
              <c:f>'MetiersAgr&amp;Ind'!$B$21:$B$33</c:f>
              <c:numCache>
                <c:formatCode>0.0%</c:formatCode>
                <c:ptCount val="13"/>
                <c:pt idx="0">
                  <c:v>0.14269107665323361</c:v>
                </c:pt>
                <c:pt idx="1">
                  <c:v>0.15914286018469773</c:v>
                </c:pt>
                <c:pt idx="2">
                  <c:v>0.12802106385622189</c:v>
                </c:pt>
                <c:pt idx="3">
                  <c:v>0.15189122781099446</c:v>
                </c:pt>
                <c:pt idx="4">
                  <c:v>7.481660465768955E-2</c:v>
                </c:pt>
                <c:pt idx="5">
                  <c:v>0.14904762425477774</c:v>
                </c:pt>
                <c:pt idx="6">
                  <c:v>0.13995740039534546</c:v>
                </c:pt>
                <c:pt idx="7">
                  <c:v>8.2966354230302741E-2</c:v>
                </c:pt>
                <c:pt idx="8">
                  <c:v>0.15601060399336797</c:v>
                </c:pt>
                <c:pt idx="9">
                  <c:v>0.11991523758171735</c:v>
                </c:pt>
                <c:pt idx="10">
                  <c:v>0.10898284666846743</c:v>
                </c:pt>
                <c:pt idx="11">
                  <c:v>0.15710212080991198</c:v>
                </c:pt>
                <c:pt idx="12">
                  <c:v>9.5173988823639574E-2</c:v>
                </c:pt>
              </c:numCache>
            </c:numRef>
          </c:xVal>
          <c:yVal>
            <c:numRef>
              <c:f>'MetiersAgr&amp;Ind'!$C$21:$C$34</c:f>
              <c:numCache>
                <c:formatCode>0.0%</c:formatCode>
                <c:ptCount val="14"/>
                <c:pt idx="0">
                  <c:v>2.4494579654629835E-2</c:v>
                </c:pt>
                <c:pt idx="1">
                  <c:v>-3.3646346129852782E-2</c:v>
                </c:pt>
                <c:pt idx="2">
                  <c:v>6.4711242025658061E-2</c:v>
                </c:pt>
                <c:pt idx="3">
                  <c:v>-4.9356479690087726E-4</c:v>
                </c:pt>
                <c:pt idx="4">
                  <c:v>0.14734635881314143</c:v>
                </c:pt>
                <c:pt idx="5">
                  <c:v>-5.5718815515543405E-2</c:v>
                </c:pt>
                <c:pt idx="6">
                  <c:v>-5.012345633251758E-2</c:v>
                </c:pt>
                <c:pt idx="7">
                  <c:v>-3.120299975907933E-3</c:v>
                </c:pt>
                <c:pt idx="8">
                  <c:v>-2.8070313000288574E-2</c:v>
                </c:pt>
                <c:pt idx="9">
                  <c:v>5.616534153348484E-2</c:v>
                </c:pt>
                <c:pt idx="10">
                  <c:v>9.6105861712842841E-2</c:v>
                </c:pt>
                <c:pt idx="11">
                  <c:v>8.7992742292666404E-2</c:v>
                </c:pt>
                <c:pt idx="12">
                  <c:v>2.5721535841465758E-2</c:v>
                </c:pt>
                <c:pt idx="13">
                  <c:v>1.4010993809989131E-2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'MetiersAgr&amp;Ind'!$A$21:$A$33</c15:f>
                <c15:dlblRangeCache>
                  <c:ptCount val="13"/>
                  <c:pt idx="0">
                    <c:v>Auvergne-Rhône-Alpes</c:v>
                  </c:pt>
                  <c:pt idx="1">
                    <c:v>Bourgogne-Franche-Comté</c:v>
                  </c:pt>
                  <c:pt idx="2">
                    <c:v>Bretagne</c:v>
                  </c:pt>
                  <c:pt idx="3">
                    <c:v>Centre-Val de Loire</c:v>
                  </c:pt>
                  <c:pt idx="4">
                    <c:v>Corse</c:v>
                  </c:pt>
                  <c:pt idx="5">
                    <c:v>Grand Est</c:v>
                  </c:pt>
                  <c:pt idx="6">
                    <c:v>Hauts-de-France</c:v>
                  </c:pt>
                  <c:pt idx="7">
                    <c:v>Île-de-France</c:v>
                  </c:pt>
                  <c:pt idx="8">
                    <c:v>Normandie</c:v>
                  </c:pt>
                  <c:pt idx="9">
                    <c:v>Nouvelle Aquitaine</c:v>
                  </c:pt>
                  <c:pt idx="10">
                    <c:v>Occitanie</c:v>
                  </c:pt>
                  <c:pt idx="11">
                    <c:v>Pays de la Loire</c:v>
                  </c:pt>
                  <c:pt idx="12">
                    <c:v>Provence-Alpes-Côte d'Azur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6-19AA-4E2C-9675-22B2BCF1E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6800"/>
        <c:axId val="43039296"/>
      </c:scatterChart>
      <c:valAx>
        <c:axId val="43036800"/>
        <c:scaling>
          <c:orientation val="minMax"/>
          <c:min val="7.0000000000000007E-2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Part régionale de l'emploi</a:t>
                </a:r>
                <a:r>
                  <a:rPr lang="en-GB" baseline="0"/>
                  <a:t> des métiers industriels en 2019, %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039296"/>
        <c:crosses val="autoZero"/>
        <c:crossBetween val="midCat"/>
      </c:valAx>
      <c:valAx>
        <c:axId val="43039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Créations</a:t>
                </a:r>
                <a:r>
                  <a:rPr lang="en-GB" baseline="0"/>
                  <a:t> nettes d'emploi des métiers industriels d'ici 2030, %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036800"/>
        <c:crossesAt val="0.1200000000000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23223311771368E-2"/>
          <c:y val="6.7549577136191308E-2"/>
          <c:w val="0.90933991653725532"/>
          <c:h val="0.85232356372120166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6">
                    <a:lumMod val="75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795-4A56-B191-29E5CF6B3ABD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rgbClr val="C01718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795-4A56-B191-29E5CF6B3ABD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rgbClr val="C01718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95-4A56-B191-29E5CF6B3ABD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accent6">
                    <a:lumMod val="75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95-4A56-B191-29E5CF6B3ABD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C01718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95-4A56-B191-29E5CF6B3ABD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chemeClr val="bg2">
                    <a:lumMod val="25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95-4A56-B191-29E5CF6B3ABD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chemeClr val="bg2">
                    <a:lumMod val="25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95-4A56-B191-29E5CF6B3ABD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C01718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95-4A56-B191-29E5CF6B3ABD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C01718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95-4A56-B191-29E5CF6B3AB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1718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95-4A56-B191-29E5CF6B3ABD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C01718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95-4A56-B191-29E5CF6B3ABD}"/>
              </c:ext>
            </c:extLst>
          </c:dPt>
          <c:dPt>
            <c:idx val="12"/>
            <c:marker>
              <c:symbol val="circle"/>
              <c:size val="5"/>
              <c:spPr>
                <a:solidFill>
                  <a:schemeClr val="bg2">
                    <a:lumMod val="25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95-4A56-B191-29E5CF6B3ABD}"/>
              </c:ext>
            </c:extLst>
          </c:dPt>
          <c:dLbls>
            <c:dLbl>
              <c:idx val="0"/>
              <c:layout>
                <c:manualLayout>
                  <c:x val="-0.16104866539139087"/>
                  <c:y val="-2.807016923438723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7D925FA-B8F6-4CC2-843D-63C88810D905}" type="CELLRANGE">
                      <a:rPr lang="en-US">
                        <a:solidFill>
                          <a:schemeClr val="accent5"/>
                        </a:solidFill>
                      </a:rPr>
                      <a:pPr>
                        <a:defRPr>
                          <a:solidFill>
                            <a:schemeClr val="accent5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C795-4A56-B191-29E5CF6B3ABD}"/>
                </c:ext>
              </c:extLst>
            </c:dLbl>
            <c:dLbl>
              <c:idx val="1"/>
              <c:layout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B7948D5-2123-463A-8FDB-3597A3476805}" type="CELLRANGE">
                      <a:rPr lang="fr-FR"/>
                      <a:pPr>
                        <a:defRPr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C795-4A56-B191-29E5CF6B3ABD}"/>
                </c:ext>
              </c:extLst>
            </c:dLbl>
            <c:dLbl>
              <c:idx val="2"/>
              <c:layout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C0171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92541FE-F240-4760-8D3C-FD4E42FFF0C4}" type="CELLRANGE">
                      <a:rPr lang="fr-FR"/>
                      <a:pPr>
                        <a:defRPr>
                          <a:solidFill>
                            <a:srgbClr val="C01718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C0171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C795-4A56-B191-29E5CF6B3ABD}"/>
                </c:ext>
              </c:extLst>
            </c:dLbl>
            <c:dLbl>
              <c:idx val="3"/>
              <c:layout>
                <c:manualLayout>
                  <c:x val="-7.3418558873797196E-2"/>
                  <c:y val="-5.41666666666668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C0171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094656D-B68A-4A59-8418-E90FF013BCD7}" type="CELLRANGE">
                      <a:rPr lang="en-US"/>
                      <a:pPr>
                        <a:defRPr>
                          <a:solidFill>
                            <a:srgbClr val="C01718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C0171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795-4A56-B191-29E5CF6B3ABD}"/>
                </c:ext>
              </c:extLst>
            </c:dLbl>
            <c:dLbl>
              <c:idx val="4"/>
              <c:layout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9931338-FC4F-49D4-B61B-E0F0BDA26F95}" type="CELLRANGE">
                      <a:rPr lang="fr-FR"/>
                      <a:pPr>
                        <a:defRPr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795-4A56-B191-29E5CF6B3ABD}"/>
                </c:ext>
              </c:extLst>
            </c:dLbl>
            <c:dLbl>
              <c:idx val="5"/>
              <c:layout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C0171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5240938-C928-43C5-A758-AF5F94E1ED09}" type="CELLRANGE">
                      <a:rPr lang="fr-FR"/>
                      <a:pPr>
                        <a:defRPr>
                          <a:solidFill>
                            <a:srgbClr val="C01718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C0171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795-4A56-B191-29E5CF6B3ABD}"/>
                </c:ext>
              </c:extLst>
            </c:dLbl>
            <c:dLbl>
              <c:idx val="6"/>
              <c:layout>
                <c:manualLayout>
                  <c:x val="-0.12546814629329295"/>
                  <c:y val="-2.526315231094851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bg2">
                            <a:lumMod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A1EFF3B-3567-4D7F-BC7C-D97DC3534D46}" type="CELLRANGE">
                      <a:rPr lang="en-US">
                        <a:solidFill>
                          <a:schemeClr val="bg2">
                            <a:lumMod val="25000"/>
                          </a:schemeClr>
                        </a:solidFill>
                      </a:rPr>
                      <a:pPr>
                        <a:defRPr>
                          <a:solidFill>
                            <a:schemeClr val="bg2">
                              <a:lumMod val="2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2">
                          <a:lumMod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C795-4A56-B191-29E5CF6B3ABD}"/>
                </c:ext>
              </c:extLst>
            </c:dLbl>
            <c:dLbl>
              <c:idx val="7"/>
              <c:layout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bg2">
                            <a:lumMod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180E280-8E32-42B1-BC42-F4DDFE3E704D}" type="CELLRANGE">
                      <a:rPr lang="fr-FR"/>
                      <a:pPr>
                        <a:defRPr>
                          <a:solidFill>
                            <a:schemeClr val="bg2">
                              <a:lumMod val="2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2">
                          <a:lumMod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795-4A56-B191-29E5CF6B3ABD}"/>
                </c:ext>
              </c:extLst>
            </c:dLbl>
            <c:dLbl>
              <c:idx val="8"/>
              <c:layout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C0171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3F7A21F-28BE-4B51-AEFC-B8513EE47490}" type="CELLRANGE">
                      <a:rPr lang="fr-FR"/>
                      <a:pPr>
                        <a:defRPr>
                          <a:solidFill>
                            <a:srgbClr val="C01718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C0171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795-4A56-B191-29E5CF6B3ABD}"/>
                </c:ext>
              </c:extLst>
            </c:dLbl>
            <c:dLbl>
              <c:idx val="9"/>
              <c:layout>
                <c:manualLayout>
                  <c:x val="-9.6142240262799469E-17"/>
                  <c:y val="-4.58333333333333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C0171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E13C5A7-0AED-41AB-983E-6AAB6CEAFCC1}" type="CELLRANGE">
                      <a:rPr lang="en-US"/>
                      <a:pPr>
                        <a:defRPr>
                          <a:solidFill>
                            <a:srgbClr val="C01718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C0171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C795-4A56-B191-29E5CF6B3ABD}"/>
                </c:ext>
              </c:extLst>
            </c:dLbl>
            <c:dLbl>
              <c:idx val="10"/>
              <c:layout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C0171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9077536-717B-4FE0-828B-5BC9587D305D}" type="CELLRANGE">
                      <a:rPr lang="fr-FR"/>
                      <a:pPr>
                        <a:defRPr>
                          <a:solidFill>
                            <a:srgbClr val="C01718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C0171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795-4A56-B191-29E5CF6B3ABD}"/>
                </c:ext>
              </c:extLst>
            </c:dLbl>
            <c:dLbl>
              <c:idx val="11"/>
              <c:layout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C0171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0085DE2-D204-4CFF-9B52-994E958B7DB5}" type="CELLRANGE">
                      <a:rPr lang="fr-FR"/>
                      <a:pPr>
                        <a:defRPr>
                          <a:solidFill>
                            <a:srgbClr val="C01718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C0171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795-4A56-B191-29E5CF6B3ABD}"/>
                </c:ext>
              </c:extLst>
            </c:dLbl>
            <c:dLbl>
              <c:idx val="12"/>
              <c:layout>
                <c:manualLayout>
                  <c:x val="-9.9669246270959383E-2"/>
                  <c:y val="-8.587391853796064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bg2">
                            <a:lumMod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DD61789-5FE0-4FA8-85BE-21FC1764EDAE}" type="CELLRANGE">
                      <a:rPr lang="en-US">
                        <a:solidFill>
                          <a:schemeClr val="bg2">
                            <a:lumMod val="25000"/>
                          </a:schemeClr>
                        </a:solidFill>
                      </a:rPr>
                      <a:pPr>
                        <a:defRPr>
                          <a:solidFill>
                            <a:schemeClr val="bg2">
                              <a:lumMod val="2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2">
                          <a:lumMod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C795-4A56-B191-29E5CF6B3ABD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  <c15:showDataLabelsRange val="1"/>
                <c15:showLeaderLines val="0"/>
              </c:ext>
            </c:extLst>
          </c:dLbls>
          <c:xVal>
            <c:numRef>
              <c:f>'MetiersAgr&amp;Ind'!$B$4:$B$16</c:f>
              <c:numCache>
                <c:formatCode>0.0%</c:formatCode>
                <c:ptCount val="13"/>
                <c:pt idx="0">
                  <c:v>2.8486370172795292E-2</c:v>
                </c:pt>
                <c:pt idx="1">
                  <c:v>4.902645270373153E-2</c:v>
                </c:pt>
                <c:pt idx="2">
                  <c:v>5.2935595787715575E-2</c:v>
                </c:pt>
                <c:pt idx="3">
                  <c:v>4.279279707342918E-2</c:v>
                </c:pt>
                <c:pt idx="4">
                  <c:v>4.1234567617685923E-2</c:v>
                </c:pt>
                <c:pt idx="5">
                  <c:v>3.6975734135515921E-2</c:v>
                </c:pt>
                <c:pt idx="6">
                  <c:v>2.8186898672182877E-2</c:v>
                </c:pt>
                <c:pt idx="7">
                  <c:v>6.2517187114364383E-3</c:v>
                </c:pt>
                <c:pt idx="8">
                  <c:v>4.1339246823791038E-2</c:v>
                </c:pt>
                <c:pt idx="9">
                  <c:v>5.6330948114877502E-2</c:v>
                </c:pt>
                <c:pt idx="10">
                  <c:v>4.4656947549239406E-2</c:v>
                </c:pt>
                <c:pt idx="11">
                  <c:v>4.6848620904301752E-2</c:v>
                </c:pt>
                <c:pt idx="12">
                  <c:v>2.6519290400981589E-2</c:v>
                </c:pt>
              </c:numCache>
            </c:numRef>
          </c:xVal>
          <c:yVal>
            <c:numRef>
              <c:f>'MetiersAgr&amp;Ind'!$C$4:$C$16</c:f>
              <c:numCache>
                <c:formatCode>0.0%</c:formatCode>
                <c:ptCount val="13"/>
                <c:pt idx="0">
                  <c:v>9.4952323549944342E-3</c:v>
                </c:pt>
                <c:pt idx="1">
                  <c:v>1.3156209634129905E-2</c:v>
                </c:pt>
                <c:pt idx="2">
                  <c:v>-2.2848003226997926E-2</c:v>
                </c:pt>
                <c:pt idx="3">
                  <c:v>-4.0236234766877745E-2</c:v>
                </c:pt>
                <c:pt idx="4">
                  <c:v>4.3599153904935656E-2</c:v>
                </c:pt>
                <c:pt idx="5">
                  <c:v>-3.0994771091000105E-3</c:v>
                </c:pt>
                <c:pt idx="6">
                  <c:v>-1.5600540911241516E-2</c:v>
                </c:pt>
                <c:pt idx="7">
                  <c:v>-2.7886771025804027E-2</c:v>
                </c:pt>
                <c:pt idx="8">
                  <c:v>-8.4713161046716962E-3</c:v>
                </c:pt>
                <c:pt idx="9">
                  <c:v>-3.6207909514351266E-2</c:v>
                </c:pt>
                <c:pt idx="10">
                  <c:v>-4.173581189331315E-2</c:v>
                </c:pt>
                <c:pt idx="11">
                  <c:v>-1.4578320695332244E-2</c:v>
                </c:pt>
                <c:pt idx="12">
                  <c:v>-4.1554092769085824E-2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'MetiersAgr&amp;Ind'!$A$4:$A$16</c15:f>
                <c15:dlblRangeCache>
                  <c:ptCount val="13"/>
                  <c:pt idx="0">
                    <c:v>Auvergne-Rhône-Alpes</c:v>
                  </c:pt>
                  <c:pt idx="1">
                    <c:v>Bourgogne-Franche-Comté</c:v>
                  </c:pt>
                  <c:pt idx="2">
                    <c:v>Bretagne</c:v>
                  </c:pt>
                  <c:pt idx="3">
                    <c:v>Centre-Val de Loire</c:v>
                  </c:pt>
                  <c:pt idx="4">
                    <c:v>Corse</c:v>
                  </c:pt>
                  <c:pt idx="5">
                    <c:v>Grand Est</c:v>
                  </c:pt>
                  <c:pt idx="6">
                    <c:v>Hauts-de-France</c:v>
                  </c:pt>
                  <c:pt idx="7">
                    <c:v>Île-de-France</c:v>
                  </c:pt>
                  <c:pt idx="8">
                    <c:v>Normandie</c:v>
                  </c:pt>
                  <c:pt idx="9">
                    <c:v>Nouvelle Aquitaine</c:v>
                  </c:pt>
                  <c:pt idx="10">
                    <c:v>Occitanie</c:v>
                  </c:pt>
                  <c:pt idx="11">
                    <c:v>Pays de la Loire</c:v>
                  </c:pt>
                  <c:pt idx="12">
                    <c:v>Provence-Alpes-Côte d'Azur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C795-4A56-B191-29E5CF6B3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6800"/>
        <c:axId val="43039296"/>
      </c:scatterChart>
      <c:valAx>
        <c:axId val="4303680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Part régionale de l'emploi</a:t>
                </a:r>
                <a:r>
                  <a:rPr lang="en-GB" baseline="0"/>
                  <a:t> des métiers agricoles en 2019, 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33814468760427707"/>
              <c:y val="0.959016959418534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039296"/>
        <c:crosses val="autoZero"/>
        <c:crossBetween val="midCat"/>
        <c:minorUnit val="2.0000000000000005E-3"/>
      </c:valAx>
      <c:valAx>
        <c:axId val="430392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Créations</a:t>
                </a:r>
                <a:r>
                  <a:rPr lang="en-GB" baseline="0"/>
                  <a:t> nettes d'emploi des métiers agricoles d'ici 2030, 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7.0556246742568109E-3"/>
              <c:y val="0.15156874621441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036800"/>
        <c:crossesAt val="3.2000000000000008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87638626516175"/>
          <c:y val="8.7950723218104501E-2"/>
          <c:w val="0.69464693475760075"/>
          <c:h val="0.7499617725990422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'SpherePres&amp;Prod'!$C$3</c:f>
              <c:strCache>
                <c:ptCount val="1"/>
                <c:pt idx="0">
                  <c:v>sphère présentielle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2225">
              <a:solidFill>
                <a:schemeClr val="accent1">
                  <a:alpha val="50000"/>
                </a:schemeClr>
              </a:solidFill>
              <a:prstDash val="sysDot"/>
            </a:ln>
            <a:effectLst/>
          </c:spPr>
          <c:invertIfNegative val="0"/>
          <c:cat>
            <c:strRef>
              <c:f>'SpherePres&amp;Prod'!$A$4:$A$17</c:f>
              <c:strCache>
                <c:ptCount val="14"/>
                <c:pt idx="0">
                  <c:v>Pays de la Loire</c:v>
                </c:pt>
                <c:pt idx="1">
                  <c:v>Île-de-France</c:v>
                </c:pt>
                <c:pt idx="2">
                  <c:v>Auvergne-Rhône-Alpes</c:v>
                </c:pt>
                <c:pt idx="3">
                  <c:v>Centre-Val de Loire</c:v>
                </c:pt>
                <c:pt idx="4">
                  <c:v>Bourgogne-Franche-Comté</c:v>
                </c:pt>
                <c:pt idx="5">
                  <c:v>Normandie</c:v>
                </c:pt>
                <c:pt idx="6">
                  <c:v>Bretagne</c:v>
                </c:pt>
                <c:pt idx="7">
                  <c:v>National</c:v>
                </c:pt>
                <c:pt idx="8">
                  <c:v>Alsace-Champagne-Ardenne-Lorraine</c:v>
                </c:pt>
                <c:pt idx="9">
                  <c:v>Nord-Pas-de-Calais-Picardie</c:v>
                </c:pt>
                <c:pt idx="10">
                  <c:v>Aquitaine-Limousin-Poitou-Charentes</c:v>
                </c:pt>
                <c:pt idx="11">
                  <c:v>Languedoc-Roussillon-Midi-Pyrénées</c:v>
                </c:pt>
                <c:pt idx="12">
                  <c:v>Provence-Alpes-Côte-d'Azur</c:v>
                </c:pt>
                <c:pt idx="13">
                  <c:v>Corse</c:v>
                </c:pt>
              </c:strCache>
            </c:strRef>
          </c:cat>
          <c:val>
            <c:numRef>
              <c:f>'SpherePres&amp;Prod'!$C$4:$C$17</c:f>
              <c:numCache>
                <c:formatCode>0%</c:formatCode>
                <c:ptCount val="14"/>
                <c:pt idx="0">
                  <c:v>0.6235889671756446</c:v>
                </c:pt>
                <c:pt idx="1">
                  <c:v>0.63305845620704559</c:v>
                </c:pt>
                <c:pt idx="2">
                  <c:v>0.64063534143757239</c:v>
                </c:pt>
                <c:pt idx="3">
                  <c:v>0.64098716537570666</c:v>
                </c:pt>
                <c:pt idx="4">
                  <c:v>0.64495716037135775</c:v>
                </c:pt>
                <c:pt idx="5">
                  <c:v>0.64701781347911214</c:v>
                </c:pt>
                <c:pt idx="6">
                  <c:v>0.65517830672083932</c:v>
                </c:pt>
                <c:pt idx="7">
                  <c:v>0.65619623102139613</c:v>
                </c:pt>
                <c:pt idx="8">
                  <c:v>0.6604290640953282</c:v>
                </c:pt>
                <c:pt idx="9">
                  <c:v>0.66781305128500157</c:v>
                </c:pt>
                <c:pt idx="10">
                  <c:v>0.68004996341410806</c:v>
                </c:pt>
                <c:pt idx="11">
                  <c:v>0.68537483653745113</c:v>
                </c:pt>
                <c:pt idx="12">
                  <c:v>0.70974949632559459</c:v>
                </c:pt>
                <c:pt idx="13">
                  <c:v>0.78029173352992176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C-4576-84AB-384C6F283746}"/>
            </c:ext>
          </c:extLst>
        </c:ser>
        <c:ser>
          <c:idx val="1"/>
          <c:order val="1"/>
          <c:tx>
            <c:strRef>
              <c:f>'SpherePres&amp;Prod'!$B$3</c:f>
              <c:strCache>
                <c:ptCount val="1"/>
                <c:pt idx="0">
                  <c:v>sphère productive</c:v>
                </c:pt>
              </c:strCache>
            </c:strRef>
          </c:tx>
          <c:spPr>
            <a:solidFill>
              <a:schemeClr val="accent2">
                <a:lumMod val="75000"/>
                <a:alpha val="55000"/>
              </a:schemeClr>
            </a:solidFill>
            <a:ln>
              <a:noFill/>
            </a:ln>
            <a:effectLst/>
          </c:spPr>
          <c:invertIfNegative val="0"/>
          <c:cat>
            <c:strRef>
              <c:f>'SpherePres&amp;Prod'!$A$4:$A$17</c:f>
              <c:strCache>
                <c:ptCount val="14"/>
                <c:pt idx="0">
                  <c:v>Pays de la Loire</c:v>
                </c:pt>
                <c:pt idx="1">
                  <c:v>Île-de-France</c:v>
                </c:pt>
                <c:pt idx="2">
                  <c:v>Auvergne-Rhône-Alpes</c:v>
                </c:pt>
                <c:pt idx="3">
                  <c:v>Centre-Val de Loire</c:v>
                </c:pt>
                <c:pt idx="4">
                  <c:v>Bourgogne-Franche-Comté</c:v>
                </c:pt>
                <c:pt idx="5">
                  <c:v>Normandie</c:v>
                </c:pt>
                <c:pt idx="6">
                  <c:v>Bretagne</c:v>
                </c:pt>
                <c:pt idx="7">
                  <c:v>National</c:v>
                </c:pt>
                <c:pt idx="8">
                  <c:v>Alsace-Champagne-Ardenne-Lorraine</c:v>
                </c:pt>
                <c:pt idx="9">
                  <c:v>Nord-Pas-de-Calais-Picardie</c:v>
                </c:pt>
                <c:pt idx="10">
                  <c:v>Aquitaine-Limousin-Poitou-Charentes</c:v>
                </c:pt>
                <c:pt idx="11">
                  <c:v>Languedoc-Roussillon-Midi-Pyrénées</c:v>
                </c:pt>
                <c:pt idx="12">
                  <c:v>Provence-Alpes-Côte-d'Azur</c:v>
                </c:pt>
                <c:pt idx="13">
                  <c:v>Corse</c:v>
                </c:pt>
              </c:strCache>
            </c:strRef>
          </c:cat>
          <c:val>
            <c:numRef>
              <c:f>'SpherePres&amp;Prod'!$B$4:$B$17</c:f>
              <c:numCache>
                <c:formatCode>0%</c:formatCode>
                <c:ptCount val="14"/>
                <c:pt idx="0">
                  <c:v>0.37641103282435534</c:v>
                </c:pt>
                <c:pt idx="1">
                  <c:v>0.36694154379295446</c:v>
                </c:pt>
                <c:pt idx="2">
                  <c:v>0.35936465856242766</c:v>
                </c:pt>
                <c:pt idx="3">
                  <c:v>0.35901283462429323</c:v>
                </c:pt>
                <c:pt idx="4">
                  <c:v>0.35504283962864219</c:v>
                </c:pt>
                <c:pt idx="5">
                  <c:v>0.35298218652088786</c:v>
                </c:pt>
                <c:pt idx="6">
                  <c:v>0.34482169327916073</c:v>
                </c:pt>
                <c:pt idx="7">
                  <c:v>0.34380376897860387</c:v>
                </c:pt>
                <c:pt idx="8">
                  <c:v>0.33957093590467174</c:v>
                </c:pt>
                <c:pt idx="9">
                  <c:v>0.33218694871499843</c:v>
                </c:pt>
                <c:pt idx="10">
                  <c:v>0.31995003658589199</c:v>
                </c:pt>
                <c:pt idx="11">
                  <c:v>0.31462516346254882</c:v>
                </c:pt>
                <c:pt idx="12">
                  <c:v>0.29025050367440547</c:v>
                </c:pt>
                <c:pt idx="13">
                  <c:v>0.21970826647007827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CC-4576-84AB-384C6F283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1229551"/>
        <c:axId val="191236207"/>
      </c:barChart>
      <c:catAx>
        <c:axId val="19122955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236207"/>
        <c:crosses val="autoZero"/>
        <c:auto val="1"/>
        <c:lblAlgn val="ctr"/>
        <c:lblOffset val="100"/>
        <c:noMultiLvlLbl val="0"/>
      </c:catAx>
      <c:valAx>
        <c:axId val="191236207"/>
        <c:scaling>
          <c:orientation val="minMax"/>
          <c:max val="1"/>
        </c:scaling>
        <c:delete val="0"/>
        <c:axPos val="b"/>
        <c:majorGridlines>
          <c:spPr>
            <a:ln w="6350" cap="flat" cmpd="sng" algn="ctr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229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4871522668823022"/>
          <c:y val="0.87954146099475339"/>
          <c:w val="0.32630551016835418"/>
          <c:h val="0.106635843971550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87638626516175"/>
          <c:y val="8.7950723218104501E-2"/>
          <c:w val="0.69464693475760075"/>
          <c:h val="0.7499617725990422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'SpherePres&amp;Prod'!$AE$1:$AE$1</c:f>
              <c:strCache>
                <c:ptCount val="1"/>
                <c:pt idx="0">
                  <c:v>Corse</c:v>
                </c:pt>
              </c:strCache>
            </c:strRef>
          </c:cat>
          <c:val>
            <c:numRef>
              <c:f>'SpherePres&amp;Prod'!$AD$1:$AD$1</c:f>
              <c:numCache>
                <c:formatCode>0.0%</c:formatCode>
                <c:ptCount val="1"/>
                <c:pt idx="0">
                  <c:v>0.79525528655140898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'SpherePres&amp;Prod'!#REF!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14B-4846-A540-BB7792727E3E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'SpherePres&amp;Prod'!$AE$1:$AE$1</c:f>
              <c:strCache>
                <c:ptCount val="1"/>
                <c:pt idx="0">
                  <c:v>Corse</c:v>
                </c:pt>
              </c:strCache>
            </c:strRef>
          </c:cat>
          <c:val>
            <c:numRef>
              <c:f>'SpherePres&amp;Prod'!$AC$1:$AC$1</c:f>
              <c:numCache>
                <c:formatCode>0.0%</c:formatCode>
                <c:ptCount val="1"/>
                <c:pt idx="0">
                  <c:v>0.20474471344858294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'SpherePres&amp;Prod'!#REF!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14B-4846-A540-BB7792727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1229551"/>
        <c:axId val="191236207"/>
      </c:barChart>
      <c:catAx>
        <c:axId val="19122955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236207"/>
        <c:crosses val="autoZero"/>
        <c:auto val="1"/>
        <c:lblAlgn val="ctr"/>
        <c:lblOffset val="100"/>
        <c:noMultiLvlLbl val="0"/>
      </c:catAx>
      <c:valAx>
        <c:axId val="191236207"/>
        <c:scaling>
          <c:orientation val="minMax"/>
        </c:scaling>
        <c:delete val="0"/>
        <c:axPos val="b"/>
        <c:majorGridlines>
          <c:spPr>
            <a:ln w="6350" cap="flat" cmpd="sng" algn="ctr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229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520866592194603"/>
          <c:y val="0.92145860145006309"/>
          <c:w val="0.31682009161730806"/>
          <c:h val="5.33179219857750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81645</xdr:colOff>
      <xdr:row>18</xdr:row>
      <xdr:rowOff>34367</xdr:rowOff>
    </xdr:from>
    <xdr:to>
      <xdr:col>9</xdr:col>
      <xdr:colOff>281681</xdr:colOff>
      <xdr:row>46</xdr:row>
      <xdr:rowOff>100367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0.08977</cdr:x>
      <cdr:y>0.14468</cdr:y>
    </cdr:from>
    <cdr:to>
      <cdr:x>0.94792</cdr:x>
      <cdr:y>0.85474</cdr:y>
    </cdr:to>
    <cdr:grpSp>
      <cdr:nvGrpSpPr>
        <cdr:cNvPr id="8" name="Groupe 7"/>
        <cdr:cNvGrpSpPr/>
      </cdr:nvGrpSpPr>
      <cdr:grpSpPr>
        <a:xfrm xmlns:a="http://schemas.openxmlformats.org/drawingml/2006/main">
          <a:off x="810596" y="654587"/>
          <a:ext cx="7748837" cy="3212578"/>
          <a:chOff x="810596" y="654587"/>
          <a:chExt cx="7748837" cy="3212578"/>
        </a:xfrm>
      </cdr:grpSpPr>
      <cdr:sp macro="" textlink="">
        <cdr:nvSpPr>
          <cdr:cNvPr id="2" name="Ellipse 1"/>
          <cdr:cNvSpPr/>
        </cdr:nvSpPr>
        <cdr:spPr>
          <a:xfrm xmlns:a="http://schemas.openxmlformats.org/drawingml/2006/main">
            <a:off x="4792965" y="1171587"/>
            <a:ext cx="3413678" cy="1476349"/>
          </a:xfrm>
          <a:prstGeom xmlns:a="http://schemas.openxmlformats.org/drawingml/2006/main" prst="ellipse">
            <a:avLst/>
          </a:prstGeom>
          <a:noFill xmlns:a="http://schemas.openxmlformats.org/drawingml/2006/main"/>
          <a:ln xmlns:a="http://schemas.openxmlformats.org/drawingml/2006/main">
            <a:solidFill>
              <a:schemeClr val="accent6">
                <a:lumMod val="75000"/>
              </a:schemeClr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n-US">
              <a:solidFill>
                <a:schemeClr val="accent6">
                  <a:lumMod val="75000"/>
                </a:schemeClr>
              </a:solidFill>
            </a:endParaRPr>
          </a:p>
        </cdr:txBody>
      </cdr:sp>
      <cdr:sp macro="" textlink="">
        <cdr:nvSpPr>
          <cdr:cNvPr id="3" name="Ellipse 2"/>
          <cdr:cNvSpPr/>
        </cdr:nvSpPr>
        <cdr:spPr>
          <a:xfrm xmlns:a="http://schemas.openxmlformats.org/drawingml/2006/main" rot="1016196">
            <a:off x="810596" y="654587"/>
            <a:ext cx="4046389" cy="1978826"/>
          </a:xfrm>
          <a:prstGeom xmlns:a="http://schemas.openxmlformats.org/drawingml/2006/main" prst="ellipse">
            <a:avLst/>
          </a:prstGeom>
          <a:noFill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4" name="Ellipse 3"/>
          <cdr:cNvSpPr/>
        </cdr:nvSpPr>
        <cdr:spPr>
          <a:xfrm xmlns:a="http://schemas.openxmlformats.org/drawingml/2006/main">
            <a:off x="5148916" y="2813031"/>
            <a:ext cx="3410517" cy="1054134"/>
          </a:xfrm>
          <a:prstGeom xmlns:a="http://schemas.openxmlformats.org/drawingml/2006/main" prst="ellipse">
            <a:avLst/>
          </a:prstGeom>
          <a:noFill xmlns:a="http://schemas.openxmlformats.org/drawingml/2006/main"/>
          <a:ln xmlns:a="http://schemas.openxmlformats.org/drawingml/2006/main">
            <a:solidFill>
              <a:srgbClr val="C01718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  <cdr:relSizeAnchor xmlns:cdr="http://schemas.openxmlformats.org/drawingml/2006/chartDrawing">
    <cdr:from>
      <cdr:x>0.34766</cdr:x>
      <cdr:y>0.0407</cdr:y>
    </cdr:from>
    <cdr:to>
      <cdr:x>1</cdr:x>
      <cdr:y>0.92632</cdr:y>
    </cdr:to>
    <cdr:grpSp>
      <cdr:nvGrpSpPr>
        <cdr:cNvPr id="9" name="Groupe 8"/>
        <cdr:cNvGrpSpPr/>
      </cdr:nvGrpSpPr>
      <cdr:grpSpPr>
        <a:xfrm xmlns:a="http://schemas.openxmlformats.org/drawingml/2006/main">
          <a:off x="3139266" y="184142"/>
          <a:ext cx="5890434" cy="4006878"/>
          <a:chOff x="3139266" y="184142"/>
          <a:chExt cx="5890434" cy="4006878"/>
        </a:xfrm>
      </cdr:grpSpPr>
      <cdr:sp macro="" textlink="">
        <cdr:nvSpPr>
          <cdr:cNvPr id="5" name="ZoneTexte 4"/>
          <cdr:cNvSpPr txBox="1"/>
        </cdr:nvSpPr>
        <cdr:spPr>
          <a:xfrm xmlns:a="http://schemas.openxmlformats.org/drawingml/2006/main">
            <a:off x="3139266" y="3724285"/>
            <a:ext cx="3162742" cy="46673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GB" sz="1100" b="1">
                <a:solidFill>
                  <a:srgbClr val="C01718"/>
                </a:solidFill>
              </a:rPr>
              <a:t>métiers industriels en contraction</a:t>
            </a:r>
          </a:p>
        </cdr:txBody>
      </cdr:sp>
      <cdr:sp macro="" textlink="">
        <cdr:nvSpPr>
          <cdr:cNvPr id="6" name="ZoneTexte 1"/>
          <cdr:cNvSpPr txBox="1"/>
        </cdr:nvSpPr>
        <cdr:spPr>
          <a:xfrm xmlns:a="http://schemas.openxmlformats.org/drawingml/2006/main">
            <a:off x="3178454" y="184142"/>
            <a:ext cx="2570937" cy="24449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100" b="1">
                <a:solidFill>
                  <a:schemeClr val="accent5"/>
                </a:solidFill>
              </a:rPr>
              <a:t>métiers industriels en croissance</a:t>
            </a:r>
          </a:p>
        </cdr:txBody>
      </cdr:sp>
      <cdr:sp macro="" textlink="">
        <cdr:nvSpPr>
          <cdr:cNvPr id="7" name="ZoneTexte 1"/>
          <cdr:cNvSpPr txBox="1"/>
        </cdr:nvSpPr>
        <cdr:spPr>
          <a:xfrm xmlns:a="http://schemas.openxmlformats.org/drawingml/2006/main" rot="5400000">
            <a:off x="7616762" y="2520870"/>
            <a:ext cx="2524104" cy="30177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100" b="1">
                <a:solidFill>
                  <a:schemeClr val="accent6">
                    <a:lumMod val="75000"/>
                  </a:schemeClr>
                </a:solidFill>
              </a:rPr>
              <a:t>concentration des métiers industriels</a:t>
            </a:r>
          </a:p>
        </cdr:txBody>
      </cdr:sp>
    </cdr:grp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0.13272</cdr:x>
      <cdr:y>0.00868</cdr:y>
    </cdr:from>
    <cdr:to>
      <cdr:x>0.92242</cdr:x>
      <cdr:y>0.06713</cdr:y>
    </cdr:to>
    <cdr:grpSp>
      <cdr:nvGrpSpPr>
        <cdr:cNvPr id="4" name="Groupe 3"/>
        <cdr:cNvGrpSpPr/>
      </cdr:nvGrpSpPr>
      <cdr:grpSpPr>
        <a:xfrm xmlns:a="http://schemas.openxmlformats.org/drawingml/2006/main">
          <a:off x="1516042" y="38135"/>
          <a:ext cx="9020630" cy="256794"/>
          <a:chOff x="1098550" y="35718"/>
          <a:chExt cx="6536531" cy="240507"/>
        </a:xfrm>
      </cdr:grpSpPr>
      <cdr:sp macro="" textlink="">
        <cdr:nvSpPr>
          <cdr:cNvPr id="2" name="ZoneTexte 5"/>
          <cdr:cNvSpPr txBox="1"/>
        </cdr:nvSpPr>
        <cdr:spPr>
          <a:xfrm xmlns:a="http://schemas.openxmlformats.org/drawingml/2006/main">
            <a:off x="1098550" y="47625"/>
            <a:ext cx="2552700" cy="2286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>
              <a:lumMod val="20000"/>
              <a:lumOff val="80000"/>
            </a:schemeClr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900" b="1">
                <a:solidFill>
                  <a:schemeClr val="accent5"/>
                </a:solidFill>
              </a:rPr>
              <a:t>faible poids régional et croissance de l'emploi </a:t>
            </a:r>
          </a:p>
        </cdr:txBody>
      </cdr:sp>
      <cdr:sp macro="" textlink="">
        <cdr:nvSpPr>
          <cdr:cNvPr id="3" name="ZoneTexte 6"/>
          <cdr:cNvSpPr txBox="1"/>
        </cdr:nvSpPr>
        <cdr:spPr>
          <a:xfrm xmlns:a="http://schemas.openxmlformats.org/drawingml/2006/main">
            <a:off x="5082381" y="35718"/>
            <a:ext cx="2552700" cy="2286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6">
              <a:lumMod val="20000"/>
              <a:lumOff val="80000"/>
            </a:schemeClr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900" b="1">
                <a:solidFill>
                  <a:schemeClr val="accent6">
                    <a:lumMod val="75000"/>
                  </a:schemeClr>
                </a:solidFill>
              </a:rPr>
              <a:t>fort poids régional et croissance de l'emploi </a:t>
            </a:r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104773</xdr:colOff>
      <xdr:row>0</xdr:row>
      <xdr:rowOff>0</xdr:rowOff>
    </xdr:from>
    <xdr:to>
      <xdr:col>14</xdr:col>
      <xdr:colOff>638175</xdr:colOff>
      <xdr:row>18</xdr:row>
      <xdr:rowOff>0</xdr:rowOff>
    </xdr:to>
    <xdr:grpSp>
      <xdr:nvGrpSpPr>
        <xdr:cNvPr id="6" name="Groupe 5"/>
        <xdr:cNvGrpSpPr/>
      </xdr:nvGrpSpPr>
      <xdr:grpSpPr>
        <a:xfrm>
          <a:off x="2962273" y="0"/>
          <a:ext cx="7677152" cy="3429000"/>
          <a:chOff x="4619623" y="0"/>
          <a:chExt cx="7677152" cy="3429000"/>
        </a:xfrm>
      </xdr:grpSpPr>
      <xdr:graphicFrame macro="">
        <xdr:nvGraphicFramePr>
          <xdr:cNvPr id="3" name="Graphique 2"/>
          <xdr:cNvGraphicFramePr>
            <a:graphicFrameLocks/>
          </xdr:cNvGraphicFramePr>
        </xdr:nvGraphicFramePr>
        <xdr:xfrm>
          <a:off x="4619623" y="0"/>
          <a:ext cx="7677152" cy="3429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Organigramme : Processus 3"/>
          <xdr:cNvSpPr/>
        </xdr:nvSpPr>
        <xdr:spPr>
          <a:xfrm>
            <a:off x="6134100" y="1371600"/>
            <a:ext cx="485775" cy="209550"/>
          </a:xfrm>
          <a:prstGeom prst="flowChartProcess">
            <a:avLst/>
          </a:prstGeom>
          <a:noFill/>
          <a:ln w="28575">
            <a:solidFill>
              <a:schemeClr val="accent2">
                <a:lumMod val="75000"/>
              </a:schemeClr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GB" sz="1100">
              <a:ln>
                <a:solidFill>
                  <a:schemeClr val="accent2">
                    <a:lumMod val="75000"/>
                  </a:schemeClr>
                </a:solidFill>
              </a:ln>
            </a:endParaRPr>
          </a:p>
        </xdr:txBody>
      </xdr:sp>
    </xdr:grpSp>
    <xdr:clientData/>
  </xdr:twoCellAnchor>
  <xdr:twoCellAnchor>
    <xdr:from>
      <xdr:col>22</xdr:col>
      <xdr:colOff>552450</xdr:colOff>
      <xdr:row>4</xdr:row>
      <xdr:rowOff>171450</xdr:rowOff>
    </xdr:from>
    <xdr:to>
      <xdr:col>32</xdr:col>
      <xdr:colOff>609602</xdr:colOff>
      <xdr:row>18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1268246</xdr:colOff>
      <xdr:row>17</xdr:row>
      <xdr:rowOff>99725</xdr:rowOff>
    </xdr:from>
    <xdr:to>
      <xdr:col>11</xdr:col>
      <xdr:colOff>164020</xdr:colOff>
      <xdr:row>49</xdr:row>
      <xdr:rowOff>104490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0.83118</cdr:x>
      <cdr:y>0.02764</cdr:y>
    </cdr:from>
    <cdr:to>
      <cdr:x>0.96911</cdr:x>
      <cdr:y>0.08143</cdr:y>
    </cdr:to>
    <cdr:sp macro="" textlink="">
      <cdr:nvSpPr>
        <cdr:cNvPr id="2" name="ZoneTexte 2"/>
        <cdr:cNvSpPr txBox="1"/>
      </cdr:nvSpPr>
      <cdr:spPr>
        <a:xfrm xmlns:a="http://schemas.openxmlformats.org/drawingml/2006/main">
          <a:off x="9067090" y="163988"/>
          <a:ext cx="1504589" cy="319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000" b="1">
              <a:solidFill>
                <a:srgbClr val="36A8E1"/>
              </a:solidFill>
              <a:latin typeface="+mn-lt"/>
              <a:cs typeface="Arial" panose="020B0604020202020204" pitchFamily="34" charset="0"/>
            </a:rPr>
            <a:t>Postes à pourvoir</a:t>
          </a:r>
          <a:r>
            <a:rPr lang="fr-FR" sz="1000" b="1" baseline="0">
              <a:solidFill>
                <a:srgbClr val="36A8E1"/>
              </a:solidFill>
              <a:latin typeface="+mn-lt"/>
              <a:cs typeface="Arial" panose="020B0604020202020204" pitchFamily="34" charset="0"/>
            </a:rPr>
            <a:t>, cumul 2019-2030 en milliers</a:t>
          </a:r>
          <a:endParaRPr lang="fr-FR" sz="1000" b="1">
            <a:solidFill>
              <a:srgbClr val="36A8E1"/>
            </a:solidFill>
            <a:latin typeface="+mn-lt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18</xdr:row>
      <xdr:rowOff>42859</xdr:rowOff>
    </xdr:from>
    <xdr:to>
      <xdr:col>10</xdr:col>
      <xdr:colOff>107155</xdr:colOff>
      <xdr:row>50</xdr:row>
      <xdr:rowOff>47624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0.82523</cdr:x>
      <cdr:y>0.02764</cdr:y>
    </cdr:from>
    <cdr:to>
      <cdr:x>0.96911</cdr:x>
      <cdr:y>0.08129</cdr:y>
    </cdr:to>
    <cdr:sp macro="" textlink="">
      <cdr:nvSpPr>
        <cdr:cNvPr id="2" name="ZoneTexte 2"/>
        <cdr:cNvSpPr txBox="1"/>
      </cdr:nvSpPr>
      <cdr:spPr>
        <a:xfrm xmlns:a="http://schemas.openxmlformats.org/drawingml/2006/main">
          <a:off x="8770144" y="168954"/>
          <a:ext cx="1529090" cy="3279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000" b="1">
              <a:solidFill>
                <a:srgbClr val="C00000"/>
              </a:solidFill>
              <a:latin typeface="+mn-lt"/>
              <a:cs typeface="Arial" panose="020B0604020202020204" pitchFamily="34" charset="0"/>
            </a:rPr>
            <a:t>Jeunes débutants</a:t>
          </a:r>
          <a:r>
            <a:rPr lang="fr-FR" sz="1000" b="1" baseline="0">
              <a:solidFill>
                <a:srgbClr val="C00000"/>
              </a:solidFill>
              <a:latin typeface="+mn-lt"/>
              <a:cs typeface="Arial" panose="020B0604020202020204" pitchFamily="34" charset="0"/>
            </a:rPr>
            <a:t>, cumul 2019-2030 en milliers</a:t>
          </a:r>
          <a:endParaRPr lang="fr-FR" sz="1000" b="1">
            <a:solidFill>
              <a:srgbClr val="C00000"/>
            </a:solidFill>
            <a:latin typeface="+mn-lt"/>
            <a:cs typeface="Arial" panose="020B0604020202020204" pitchFamily="34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752475</xdr:colOff>
      <xdr:row>1</xdr:row>
      <xdr:rowOff>219075</xdr:rowOff>
    </xdr:from>
    <xdr:to>
      <xdr:col>13</xdr:col>
      <xdr:colOff>638175</xdr:colOff>
      <xdr:row>31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2246539</xdr:colOff>
      <xdr:row>16</xdr:row>
      <xdr:rowOff>2037</xdr:rowOff>
    </xdr:from>
    <xdr:to>
      <xdr:col>12</xdr:col>
      <xdr:colOff>528976</xdr:colOff>
      <xdr:row>48</xdr:row>
      <xdr:rowOff>6802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0.80394</cdr:x>
      <cdr:y>0.02764</cdr:y>
    </cdr:from>
    <cdr:to>
      <cdr:x>0.96911</cdr:x>
      <cdr:y>0.07285</cdr:y>
    </cdr:to>
    <cdr:sp macro="" textlink="">
      <cdr:nvSpPr>
        <cdr:cNvPr id="2" name="ZoneTexte 2"/>
        <cdr:cNvSpPr txBox="1"/>
      </cdr:nvSpPr>
      <cdr:spPr>
        <a:xfrm xmlns:a="http://schemas.openxmlformats.org/drawingml/2006/main">
          <a:off x="8543925" y="168954"/>
          <a:ext cx="1755309" cy="276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 panose="020B0604020202020204" pitchFamily="34" charset="0"/>
            </a:rPr>
            <a:t>Mobilités régionales, cumul 2019-2030 en milliers</a:t>
          </a:r>
          <a:endParaRPr lang="fr-FR" sz="1000" b="1">
            <a:solidFill>
              <a:schemeClr val="tx1">
                <a:lumMod val="50000"/>
                <a:lumOff val="50000"/>
              </a:schemeClr>
            </a:solidFill>
            <a:latin typeface="+mn-lt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0.83155</cdr:x>
      <cdr:y>0.02387</cdr:y>
    </cdr:from>
    <cdr:to>
      <cdr:x>0.99786</cdr:x>
      <cdr:y>0.12467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8980712" y="128893"/>
          <a:ext cx="1796144" cy="5443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3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3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300">
            <a:solidFill>
              <a:schemeClr val="tx1">
                <a:lumMod val="50000"/>
                <a:lumOff val="50000"/>
              </a:schemeClr>
            </a:solidFill>
            <a:effectLst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1138200</xdr:colOff>
      <xdr:row>17</xdr:row>
      <xdr:rowOff>98402</xdr:rowOff>
    </xdr:from>
    <xdr:to>
      <xdr:col>14</xdr:col>
      <xdr:colOff>592200</xdr:colOff>
      <xdr:row>51</xdr:row>
      <xdr:rowOff>91247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108857</xdr:colOff>
      <xdr:row>11</xdr:row>
      <xdr:rowOff>68036</xdr:rowOff>
    </xdr:from>
    <xdr:to>
      <xdr:col>23</xdr:col>
      <xdr:colOff>27215</xdr:colOff>
      <xdr:row>18</xdr:row>
      <xdr:rowOff>163286</xdr:rowOff>
    </xdr:to>
    <xdr:sp macro="" textlink="">
      <xdr:nvSpPr>
        <xdr:cNvPr id="3" name="Rectangle 2"/>
        <xdr:cNvSpPr/>
      </xdr:nvSpPr>
      <xdr:spPr>
        <a:xfrm>
          <a:off x="18377807" y="2173061"/>
          <a:ext cx="2966358" cy="1428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MAJ 29/11/2022</a:t>
          </a:r>
        </a:p>
      </xdr:txBody>
    </xdr: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0.76362</cdr:x>
      <cdr:y>0.00917</cdr:y>
    </cdr:from>
    <cdr:to>
      <cdr:x>0.87303</cdr:x>
      <cdr:y>0.07216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0638784" y="59308"/>
          <a:ext cx="1524301" cy="407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1138200</xdr:colOff>
      <xdr:row>17</xdr:row>
      <xdr:rowOff>98402</xdr:rowOff>
    </xdr:from>
    <xdr:to>
      <xdr:col>14</xdr:col>
      <xdr:colOff>592200</xdr:colOff>
      <xdr:row>51</xdr:row>
      <xdr:rowOff>91247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108857</xdr:colOff>
      <xdr:row>11</xdr:row>
      <xdr:rowOff>68036</xdr:rowOff>
    </xdr:from>
    <xdr:to>
      <xdr:col>23</xdr:col>
      <xdr:colOff>27215</xdr:colOff>
      <xdr:row>18</xdr:row>
      <xdr:rowOff>163286</xdr:rowOff>
    </xdr:to>
    <xdr:sp macro="" textlink="">
      <xdr:nvSpPr>
        <xdr:cNvPr id="3" name="Rectangle 2"/>
        <xdr:cNvSpPr/>
      </xdr:nvSpPr>
      <xdr:spPr>
        <a:xfrm>
          <a:off x="18396857" y="2177143"/>
          <a:ext cx="2966358" cy="1428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MAJ 29/11/2022</a:t>
          </a:r>
        </a:p>
      </xdr:txBody>
    </xdr:sp>
    <xdr:clientData/>
  </xdr:twoCellAnchor>
  <xdr:twoCellAnchor>
    <xdr:from>
      <xdr:col>12</xdr:col>
      <xdr:colOff>176893</xdr:colOff>
      <xdr:row>18</xdr:row>
      <xdr:rowOff>27213</xdr:rowOff>
    </xdr:from>
    <xdr:to>
      <xdr:col>13</xdr:col>
      <xdr:colOff>517072</xdr:colOff>
      <xdr:row>20</xdr:row>
      <xdr:rowOff>81642</xdr:rowOff>
    </xdr:to>
    <xdr:sp macro="" textlink="">
      <xdr:nvSpPr>
        <xdr:cNvPr id="4" name="ZoneTexte 3"/>
        <xdr:cNvSpPr txBox="1"/>
      </xdr:nvSpPr>
      <xdr:spPr>
        <a:xfrm>
          <a:off x="13130893" y="3469820"/>
          <a:ext cx="1102179" cy="43542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/>
            <a:t>Niveau de tension 2019</a:t>
          </a:r>
        </a:p>
      </xdr:txBody>
    </xdr: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0.74604</cdr:x>
      <cdr:y>0.01127</cdr:y>
    </cdr:from>
    <cdr:to>
      <cdr:x>0.85545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0393856" y="72915"/>
          <a:ext cx="1524301" cy="407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1238252</xdr:colOff>
      <xdr:row>18</xdr:row>
      <xdr:rowOff>156832</xdr:rowOff>
    </xdr:from>
    <xdr:to>
      <xdr:col>14</xdr:col>
      <xdr:colOff>692252</xdr:colOff>
      <xdr:row>52</xdr:row>
      <xdr:rowOff>149677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0.84708</cdr:x>
      <cdr:y>0.01127</cdr:y>
    </cdr:from>
    <cdr:to>
      <cdr:x>0.95649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782567" y="72928"/>
          <a:ext cx="1521848" cy="407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1238252</xdr:colOff>
      <xdr:row>20</xdr:row>
      <xdr:rowOff>156832</xdr:rowOff>
    </xdr:from>
    <xdr:to>
      <xdr:col>14</xdr:col>
      <xdr:colOff>692252</xdr:colOff>
      <xdr:row>54</xdr:row>
      <xdr:rowOff>149677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435428</xdr:colOff>
      <xdr:row>22</xdr:row>
      <xdr:rowOff>122464</xdr:rowOff>
    </xdr:from>
    <xdr:to>
      <xdr:col>19</xdr:col>
      <xdr:colOff>353786</xdr:colOff>
      <xdr:row>30</xdr:row>
      <xdr:rowOff>27214</xdr:rowOff>
    </xdr:to>
    <xdr:sp macro="" textlink="">
      <xdr:nvSpPr>
        <xdr:cNvPr id="3" name="Rectangle 2"/>
        <xdr:cNvSpPr/>
      </xdr:nvSpPr>
      <xdr:spPr>
        <a:xfrm>
          <a:off x="15675428" y="4327071"/>
          <a:ext cx="2966358" cy="1428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MAJ 29/11/2022</a:t>
          </a:r>
        </a:p>
      </xdr:txBody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0.89059</cdr:x>
      <cdr:y>0.01127</cdr:y>
    </cdr:from>
    <cdr:to>
      <cdr:x>1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2405303" y="71887"/>
          <a:ext cx="1524013" cy="4018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1115788</xdr:colOff>
      <xdr:row>18</xdr:row>
      <xdr:rowOff>143225</xdr:rowOff>
    </xdr:from>
    <xdr:to>
      <xdr:col>14</xdr:col>
      <xdr:colOff>569788</xdr:colOff>
      <xdr:row>52</xdr:row>
      <xdr:rowOff>136070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476250</xdr:colOff>
      <xdr:row>17</xdr:row>
      <xdr:rowOff>136072</xdr:rowOff>
    </xdr:from>
    <xdr:to>
      <xdr:col>20</xdr:col>
      <xdr:colOff>394608</xdr:colOff>
      <xdr:row>25</xdr:row>
      <xdr:rowOff>40822</xdr:rowOff>
    </xdr:to>
    <xdr:sp macro="" textlink="">
      <xdr:nvSpPr>
        <xdr:cNvPr id="3" name="Rectangle 2"/>
        <xdr:cNvSpPr/>
      </xdr:nvSpPr>
      <xdr:spPr>
        <a:xfrm>
          <a:off x="16478250" y="3388179"/>
          <a:ext cx="2966358" cy="1428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MAJ 29/11/2022</a:t>
          </a:r>
        </a:p>
      </xdr:txBody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0.89059</cdr:x>
      <cdr:y>0.01127</cdr:y>
    </cdr:from>
    <cdr:to>
      <cdr:x>1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2405303" y="71887"/>
          <a:ext cx="1524013" cy="4018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1524000</xdr:colOff>
      <xdr:row>18</xdr:row>
      <xdr:rowOff>114299</xdr:rowOff>
    </xdr:from>
    <xdr:to>
      <xdr:col>10</xdr:col>
      <xdr:colOff>257175</xdr:colOff>
      <xdr:row>49</xdr:row>
      <xdr:rowOff>85724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825502</xdr:colOff>
      <xdr:row>24</xdr:row>
      <xdr:rowOff>31749</xdr:rowOff>
    </xdr:from>
    <xdr:to>
      <xdr:col>10</xdr:col>
      <xdr:colOff>227252</xdr:colOff>
      <xdr:row>52</xdr:row>
      <xdr:rowOff>97749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0.73201</cdr:x>
      <cdr:y>0.01715</cdr:y>
    </cdr:from>
    <cdr:to>
      <cdr:x>0.9074</cdr:x>
      <cdr:y>0.13229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7905748" y="92608"/>
          <a:ext cx="1894127" cy="621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3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3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3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300"/>
        </a:p>
      </cdr:txBody>
    </cdr:sp>
  </cdr:relSizeAnchor>
  <cdr:relSizeAnchor xmlns:cdr="http://schemas.openxmlformats.org/drawingml/2006/chartDrawing">
    <cdr:from>
      <cdr:x>0.88635</cdr:x>
      <cdr:y>0.02058</cdr:y>
    </cdr:from>
    <cdr:to>
      <cdr:x>0.99219</cdr:x>
      <cdr:y>0.88782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9572623" y="111126"/>
          <a:ext cx="1143000" cy="4683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300" b="1">
              <a:solidFill>
                <a:schemeClr val="bg2">
                  <a:lumMod val="25000"/>
                </a:schemeClr>
              </a:solidFill>
            </a:rPr>
            <a:t>Niveau</a:t>
          </a:r>
          <a:r>
            <a:rPr lang="fr-FR" sz="1300" b="1" baseline="0">
              <a:solidFill>
                <a:schemeClr val="bg2">
                  <a:lumMod val="25000"/>
                </a:schemeClr>
              </a:solidFill>
            </a:rPr>
            <a:t> de tension 2019</a:t>
          </a:r>
        </a:p>
        <a:p xmlns:a="http://schemas.openxmlformats.org/drawingml/2006/main">
          <a:pPr algn="ctr"/>
          <a:endParaRPr lang="fr-FR" sz="800" baseline="0"/>
        </a:p>
        <a:p xmlns:a="http://schemas.openxmlformats.org/drawingml/2006/main">
          <a:pPr algn="ctr"/>
          <a:r>
            <a:rPr lang="fr-FR" sz="1300" b="1" baseline="0">
              <a:solidFill>
                <a:srgbClr val="FF0000"/>
              </a:solidFill>
            </a:rPr>
            <a:t>Très fort</a:t>
          </a:r>
        </a:p>
        <a:p xmlns:a="http://schemas.openxmlformats.org/drawingml/2006/main">
          <a:pPr algn="ctr"/>
          <a:endParaRPr lang="fr-FR" sz="600" b="1" baseline="0">
            <a:solidFill>
              <a:srgbClr val="FF0000"/>
            </a:solidFill>
          </a:endParaRPr>
        </a:p>
        <a:p xmlns:a="http://schemas.openxmlformats.org/drawingml/2006/main">
          <a:pPr algn="ctr"/>
          <a:r>
            <a:rPr lang="fr-FR" sz="1300" b="1">
              <a:solidFill>
                <a:srgbClr val="FF0000"/>
              </a:solidFill>
            </a:rPr>
            <a:t>Très fort</a:t>
          </a:r>
        </a:p>
        <a:p xmlns:a="http://schemas.openxmlformats.org/drawingml/2006/main">
          <a:pPr algn="ctr"/>
          <a:endParaRPr lang="fr-FR" sz="600" b="1">
            <a:solidFill>
              <a:srgbClr val="FF0000"/>
            </a:solidFill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3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Très fort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600" b="1">
            <a:solidFill>
              <a:srgbClr val="FF0000"/>
            </a:solidFill>
            <a:effectLst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3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Très fort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600" b="1">
            <a:solidFill>
              <a:srgbClr val="FF0000"/>
            </a:solidFill>
            <a:effectLst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3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Très fort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600" b="1">
            <a:solidFill>
              <a:srgbClr val="FF0000"/>
            </a:solidFill>
            <a:effectLst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3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Très fort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600" b="1">
            <a:solidFill>
              <a:srgbClr val="FF0000"/>
            </a:solidFill>
            <a:effectLst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3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Très fort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600" b="1">
            <a:solidFill>
              <a:srgbClr val="FF0000"/>
            </a:solidFill>
            <a:effectLst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3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Très fort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600" b="1">
            <a:solidFill>
              <a:srgbClr val="FF0000"/>
            </a:solidFill>
            <a:effectLst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3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Très fort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600" b="1">
            <a:solidFill>
              <a:srgbClr val="FF0000"/>
            </a:solidFill>
            <a:effectLst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3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Très fort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600" b="1">
            <a:solidFill>
              <a:srgbClr val="FF0000"/>
            </a:solidFill>
            <a:effectLst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3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Très fort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600" b="1">
            <a:solidFill>
              <a:srgbClr val="FF0000"/>
            </a:solidFill>
            <a:effectLst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3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Très fort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600" b="1">
            <a:solidFill>
              <a:srgbClr val="FF0000"/>
            </a:solidFill>
            <a:effectLst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3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Très fort</a:t>
          </a:r>
          <a:endParaRPr lang="fr-FR" sz="1300" b="1">
            <a:solidFill>
              <a:srgbClr val="FF0000"/>
            </a:solidFill>
            <a:effectLst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6</xdr:row>
      <xdr:rowOff>61911</xdr:rowOff>
    </xdr:from>
    <xdr:to>
      <xdr:col>9</xdr:col>
      <xdr:colOff>400050</xdr:colOff>
      <xdr:row>30</xdr:row>
      <xdr:rowOff>114300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18</xdr:row>
      <xdr:rowOff>42859</xdr:rowOff>
    </xdr:from>
    <xdr:to>
      <xdr:col>10</xdr:col>
      <xdr:colOff>107155</xdr:colOff>
      <xdr:row>50</xdr:row>
      <xdr:rowOff>47624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0.80418</cdr:x>
      <cdr:y>0.02764</cdr:y>
    </cdr:from>
    <cdr:to>
      <cdr:x>0.96911</cdr:x>
      <cdr:y>0.07425</cdr:y>
    </cdr:to>
    <cdr:sp macro="" textlink="">
      <cdr:nvSpPr>
        <cdr:cNvPr id="2" name="ZoneTexte 2"/>
        <cdr:cNvSpPr txBox="1"/>
      </cdr:nvSpPr>
      <cdr:spPr>
        <a:xfrm xmlns:a="http://schemas.openxmlformats.org/drawingml/2006/main">
          <a:off x="8555298" y="163988"/>
          <a:ext cx="1754613" cy="2765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000" b="1">
              <a:solidFill>
                <a:srgbClr val="36A8E1"/>
              </a:solidFill>
              <a:latin typeface="+mn-lt"/>
              <a:cs typeface="Arial" panose="020B0604020202020204" pitchFamily="34" charset="0"/>
            </a:rPr>
            <a:t>Créations nettes</a:t>
          </a:r>
          <a:r>
            <a:rPr lang="fr-FR" sz="1000" b="1" baseline="0">
              <a:solidFill>
                <a:srgbClr val="36A8E1"/>
              </a:solidFill>
              <a:latin typeface="+mn-lt"/>
              <a:cs typeface="Arial" panose="020B0604020202020204" pitchFamily="34" charset="0"/>
            </a:rPr>
            <a:t>, </a:t>
          </a:r>
        </a:p>
        <a:p xmlns:a="http://schemas.openxmlformats.org/drawingml/2006/main">
          <a:pPr algn="ctr"/>
          <a:r>
            <a:rPr lang="fr-FR" sz="1000" b="1" baseline="0">
              <a:solidFill>
                <a:srgbClr val="36A8E1"/>
              </a:solidFill>
              <a:latin typeface="+mn-lt"/>
              <a:cs typeface="Arial" panose="020B0604020202020204" pitchFamily="34" charset="0"/>
            </a:rPr>
            <a:t>cumul 2019-2030 en milliers</a:t>
          </a:r>
          <a:endParaRPr lang="fr-FR" sz="1000" b="1">
            <a:solidFill>
              <a:srgbClr val="36A8E1"/>
            </a:solidFill>
            <a:latin typeface="+mn-lt"/>
            <a:cs typeface="Arial" panose="020B0604020202020204" pitchFamily="34" charset="0"/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17</xdr:row>
      <xdr:rowOff>42859</xdr:rowOff>
    </xdr:from>
    <xdr:to>
      <xdr:col>10</xdr:col>
      <xdr:colOff>107155</xdr:colOff>
      <xdr:row>49</xdr:row>
      <xdr:rowOff>47624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0.80394</cdr:x>
      <cdr:y>0.02764</cdr:y>
    </cdr:from>
    <cdr:to>
      <cdr:x>0.96911</cdr:x>
      <cdr:y>0.07285</cdr:y>
    </cdr:to>
    <cdr:sp macro="" textlink="">
      <cdr:nvSpPr>
        <cdr:cNvPr id="2" name="ZoneTexte 2"/>
        <cdr:cNvSpPr txBox="1"/>
      </cdr:nvSpPr>
      <cdr:spPr>
        <a:xfrm xmlns:a="http://schemas.openxmlformats.org/drawingml/2006/main">
          <a:off x="8543925" y="168954"/>
          <a:ext cx="1755309" cy="276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 panose="020B0604020202020204" pitchFamily="34" charset="0"/>
            </a:rPr>
            <a:t>Mobilités régionales, cumul 2019-2030 en milliers</a:t>
          </a:r>
          <a:endParaRPr lang="fr-FR" sz="1000" b="1">
            <a:solidFill>
              <a:schemeClr val="tx1">
                <a:lumMod val="50000"/>
                <a:lumOff val="50000"/>
              </a:schemeClr>
            </a:solidFill>
            <a:latin typeface="+mn-lt"/>
            <a:cs typeface="Arial" panose="020B0604020202020204" pitchFamily="34" charset="0"/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1115787</xdr:colOff>
      <xdr:row>15</xdr:row>
      <xdr:rowOff>170440</xdr:rowOff>
    </xdr:from>
    <xdr:to>
      <xdr:col>14</xdr:col>
      <xdr:colOff>569787</xdr:colOff>
      <xdr:row>49</xdr:row>
      <xdr:rowOff>163286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0.89712</cdr:x>
      <cdr:y>0.00706</cdr:y>
    </cdr:from>
    <cdr:to>
      <cdr:x>0.99524</cdr:x>
      <cdr:y>0.10094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2498634" y="45701"/>
          <a:ext cx="1367044" cy="6073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1115787</xdr:colOff>
      <xdr:row>15</xdr:row>
      <xdr:rowOff>170440</xdr:rowOff>
    </xdr:from>
    <xdr:to>
      <xdr:col>14</xdr:col>
      <xdr:colOff>569787</xdr:colOff>
      <xdr:row>49</xdr:row>
      <xdr:rowOff>163286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0.08837</cdr:x>
      <cdr:y>0.0778</cdr:y>
    </cdr:from>
    <cdr:to>
      <cdr:x>0.96869</cdr:x>
      <cdr:y>0.86062</cdr:y>
    </cdr:to>
    <cdr:cxnSp macro="">
      <cdr:nvCxnSpPr>
        <cdr:cNvPr id="2" name="Connecteur droit 1"/>
        <cdr:cNvCxnSpPr/>
      </cdr:nvCxnSpPr>
      <cdr:spPr>
        <a:xfrm xmlns:a="http://schemas.openxmlformats.org/drawingml/2006/main" flipV="1">
          <a:off x="723900" y="457200"/>
          <a:ext cx="7211125" cy="460057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0.89712</cdr:x>
      <cdr:y>0.00706</cdr:y>
    </cdr:from>
    <cdr:to>
      <cdr:x>0.99524</cdr:x>
      <cdr:y>0.10094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2498634" y="45701"/>
          <a:ext cx="1367044" cy="6073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1115787</xdr:colOff>
      <xdr:row>15</xdr:row>
      <xdr:rowOff>170440</xdr:rowOff>
    </xdr:from>
    <xdr:to>
      <xdr:col>14</xdr:col>
      <xdr:colOff>569787</xdr:colOff>
      <xdr:row>49</xdr:row>
      <xdr:rowOff>163285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0.89712</cdr:x>
      <cdr:y>0.00706</cdr:y>
    </cdr:from>
    <cdr:to>
      <cdr:x>0.99524</cdr:x>
      <cdr:y>0.10094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2498634" y="45701"/>
          <a:ext cx="1367044" cy="6073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1115787</xdr:colOff>
      <xdr:row>15</xdr:row>
      <xdr:rowOff>170440</xdr:rowOff>
    </xdr:from>
    <xdr:to>
      <xdr:col>14</xdr:col>
      <xdr:colOff>569787</xdr:colOff>
      <xdr:row>49</xdr:row>
      <xdr:rowOff>163285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0.89712</cdr:x>
      <cdr:y>0.00706</cdr:y>
    </cdr:from>
    <cdr:to>
      <cdr:x>0.99524</cdr:x>
      <cdr:y>0.10094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2498634" y="45701"/>
          <a:ext cx="1367044" cy="6073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1115787</xdr:colOff>
      <xdr:row>15</xdr:row>
      <xdr:rowOff>170440</xdr:rowOff>
    </xdr:from>
    <xdr:to>
      <xdr:col>14</xdr:col>
      <xdr:colOff>569787</xdr:colOff>
      <xdr:row>49</xdr:row>
      <xdr:rowOff>163285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0.89712</cdr:x>
      <cdr:y>0.00706</cdr:y>
    </cdr:from>
    <cdr:to>
      <cdr:x>0.99524</cdr:x>
      <cdr:y>0.10094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2498634" y="45701"/>
          <a:ext cx="1367044" cy="6073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1238252</xdr:colOff>
      <xdr:row>20</xdr:row>
      <xdr:rowOff>156832</xdr:rowOff>
    </xdr:from>
    <xdr:to>
      <xdr:col>14</xdr:col>
      <xdr:colOff>692252</xdr:colOff>
      <xdr:row>54</xdr:row>
      <xdr:rowOff>149677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0.89059</cdr:x>
      <cdr:y>0.01127</cdr:y>
    </cdr:from>
    <cdr:to>
      <cdr:x>1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2405303" y="71887"/>
          <a:ext cx="1524013" cy="4018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1238252</xdr:colOff>
      <xdr:row>19</xdr:row>
      <xdr:rowOff>156832</xdr:rowOff>
    </xdr:from>
    <xdr:to>
      <xdr:col>14</xdr:col>
      <xdr:colOff>692252</xdr:colOff>
      <xdr:row>53</xdr:row>
      <xdr:rowOff>149677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247648</xdr:colOff>
      <xdr:row>13</xdr:row>
      <xdr:rowOff>133350</xdr:rowOff>
    </xdr:from>
    <xdr:to>
      <xdr:col>22</xdr:col>
      <xdr:colOff>333374</xdr:colOff>
      <xdr:row>42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0.89059</cdr:x>
      <cdr:y>0.01127</cdr:y>
    </cdr:from>
    <cdr:to>
      <cdr:x>1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2405303" y="71887"/>
          <a:ext cx="1524013" cy="4018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1238252</xdr:colOff>
      <xdr:row>20</xdr:row>
      <xdr:rowOff>156832</xdr:rowOff>
    </xdr:from>
    <xdr:to>
      <xdr:col>14</xdr:col>
      <xdr:colOff>692252</xdr:colOff>
      <xdr:row>54</xdr:row>
      <xdr:rowOff>149677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0.86241</cdr:x>
      <cdr:y>0.01127</cdr:y>
    </cdr:from>
    <cdr:to>
      <cdr:x>0.97265</cdr:x>
      <cdr:y>0.07461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2015105" y="72915"/>
          <a:ext cx="1535895" cy="4097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1238252</xdr:colOff>
      <xdr:row>20</xdr:row>
      <xdr:rowOff>156832</xdr:rowOff>
    </xdr:from>
    <xdr:to>
      <xdr:col>14</xdr:col>
      <xdr:colOff>692252</xdr:colOff>
      <xdr:row>54</xdr:row>
      <xdr:rowOff>149677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0.89059</cdr:x>
      <cdr:y>0.01127</cdr:y>
    </cdr:from>
    <cdr:to>
      <cdr:x>1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2405303" y="71887"/>
          <a:ext cx="1524013" cy="4018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1115788</xdr:colOff>
      <xdr:row>17</xdr:row>
      <xdr:rowOff>143225</xdr:rowOff>
    </xdr:from>
    <xdr:to>
      <xdr:col>14</xdr:col>
      <xdr:colOff>569788</xdr:colOff>
      <xdr:row>51</xdr:row>
      <xdr:rowOff>136070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0.89059</cdr:x>
      <cdr:y>0.01127</cdr:y>
    </cdr:from>
    <cdr:to>
      <cdr:x>1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2405303" y="71887"/>
          <a:ext cx="1524013" cy="4018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1238252</xdr:colOff>
      <xdr:row>19</xdr:row>
      <xdr:rowOff>156832</xdr:rowOff>
    </xdr:from>
    <xdr:to>
      <xdr:col>14</xdr:col>
      <xdr:colOff>692252</xdr:colOff>
      <xdr:row>53</xdr:row>
      <xdr:rowOff>149677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0.89059</cdr:x>
      <cdr:y>0.01127</cdr:y>
    </cdr:from>
    <cdr:to>
      <cdr:x>1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2405303" y="71887"/>
          <a:ext cx="1524013" cy="4018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1115788</xdr:colOff>
      <xdr:row>18</xdr:row>
      <xdr:rowOff>143225</xdr:rowOff>
    </xdr:from>
    <xdr:to>
      <xdr:col>14</xdr:col>
      <xdr:colOff>569788</xdr:colOff>
      <xdr:row>52</xdr:row>
      <xdr:rowOff>136070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133351</xdr:colOff>
      <xdr:row>27</xdr:row>
      <xdr:rowOff>114300</xdr:rowOff>
    </xdr:from>
    <xdr:to>
      <xdr:col>14</xdr:col>
      <xdr:colOff>342901</xdr:colOff>
      <xdr:row>52</xdr:row>
      <xdr:rowOff>104774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0</xdr:row>
      <xdr:rowOff>142874</xdr:rowOff>
    </xdr:from>
    <xdr:to>
      <xdr:col>14</xdr:col>
      <xdr:colOff>677325</xdr:colOff>
      <xdr:row>25</xdr:row>
      <xdr:rowOff>189974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0.89059</cdr:x>
      <cdr:y>0.01127</cdr:y>
    </cdr:from>
    <cdr:to>
      <cdr:x>1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2405303" y="71887"/>
          <a:ext cx="1524013" cy="4018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1115788</xdr:colOff>
      <xdr:row>18</xdr:row>
      <xdr:rowOff>143225</xdr:rowOff>
    </xdr:from>
    <xdr:to>
      <xdr:col>14</xdr:col>
      <xdr:colOff>569788</xdr:colOff>
      <xdr:row>52</xdr:row>
      <xdr:rowOff>136070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0.83492</cdr:x>
      <cdr:y>0.01127</cdr:y>
    </cdr:from>
    <cdr:to>
      <cdr:x>0.94433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632093" y="72915"/>
          <a:ext cx="1524300" cy="407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1115788</xdr:colOff>
      <xdr:row>18</xdr:row>
      <xdr:rowOff>143225</xdr:rowOff>
    </xdr:from>
    <xdr:to>
      <xdr:col>14</xdr:col>
      <xdr:colOff>569788</xdr:colOff>
      <xdr:row>52</xdr:row>
      <xdr:rowOff>136070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0.83492</cdr:x>
      <cdr:y>0.01127</cdr:y>
    </cdr:from>
    <cdr:to>
      <cdr:x>0.94433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632093" y="72915"/>
          <a:ext cx="1524300" cy="407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1115788</xdr:colOff>
      <xdr:row>18</xdr:row>
      <xdr:rowOff>143225</xdr:rowOff>
    </xdr:from>
    <xdr:to>
      <xdr:col>14</xdr:col>
      <xdr:colOff>569788</xdr:colOff>
      <xdr:row>52</xdr:row>
      <xdr:rowOff>136070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0.83492</cdr:x>
      <cdr:y>0.01127</cdr:y>
    </cdr:from>
    <cdr:to>
      <cdr:x>0.94433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632093" y="72915"/>
          <a:ext cx="1524300" cy="407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1138200</xdr:colOff>
      <xdr:row>18</xdr:row>
      <xdr:rowOff>98402</xdr:rowOff>
    </xdr:from>
    <xdr:to>
      <xdr:col>14</xdr:col>
      <xdr:colOff>592200</xdr:colOff>
      <xdr:row>52</xdr:row>
      <xdr:rowOff>91247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0.83492</cdr:x>
      <cdr:y>0.01127</cdr:y>
    </cdr:from>
    <cdr:to>
      <cdr:x>0.94433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632093" y="72915"/>
          <a:ext cx="1524300" cy="407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1138200</xdr:colOff>
      <xdr:row>18</xdr:row>
      <xdr:rowOff>98402</xdr:rowOff>
    </xdr:from>
    <xdr:to>
      <xdr:col>14</xdr:col>
      <xdr:colOff>592200</xdr:colOff>
      <xdr:row>52</xdr:row>
      <xdr:rowOff>91247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0.23782</cdr:x>
      <cdr:y>0.02574</cdr:y>
    </cdr:from>
    <cdr:to>
      <cdr:x>0.85723</cdr:x>
      <cdr:y>0.07128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952625" y="123825"/>
          <a:ext cx="5085714" cy="219048"/>
        </a:xfrm>
        <a:prstGeom xmlns:a="http://schemas.openxmlformats.org/drawingml/2006/main" prst="rect">
          <a:avLst/>
        </a:prstGeom>
      </cdr:spPr>
    </cdr:pic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0.83492</cdr:x>
      <cdr:y>0.01127</cdr:y>
    </cdr:from>
    <cdr:to>
      <cdr:x>0.94433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632093" y="72915"/>
          <a:ext cx="1524300" cy="407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1238252</xdr:colOff>
      <xdr:row>19</xdr:row>
      <xdr:rowOff>156832</xdr:rowOff>
    </xdr:from>
    <xdr:to>
      <xdr:col>14</xdr:col>
      <xdr:colOff>692252</xdr:colOff>
      <xdr:row>53</xdr:row>
      <xdr:rowOff>149677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0.7923</cdr:x>
      <cdr:y>0.00954</cdr:y>
    </cdr:from>
    <cdr:to>
      <cdr:x>0.90171</cdr:x>
      <cdr:y>0.07253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020623" y="61710"/>
          <a:ext cx="1521848" cy="407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1138200</xdr:colOff>
      <xdr:row>18</xdr:row>
      <xdr:rowOff>98402</xdr:rowOff>
    </xdr:from>
    <xdr:to>
      <xdr:col>14</xdr:col>
      <xdr:colOff>592200</xdr:colOff>
      <xdr:row>52</xdr:row>
      <xdr:rowOff>91247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0.83492</cdr:x>
      <cdr:y>0.01127</cdr:y>
    </cdr:from>
    <cdr:to>
      <cdr:x>0.94433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632093" y="72915"/>
          <a:ext cx="1524300" cy="407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1138200</xdr:colOff>
      <xdr:row>18</xdr:row>
      <xdr:rowOff>98402</xdr:rowOff>
    </xdr:from>
    <xdr:to>
      <xdr:col>14</xdr:col>
      <xdr:colOff>592200</xdr:colOff>
      <xdr:row>52</xdr:row>
      <xdr:rowOff>91247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0.83492</cdr:x>
      <cdr:y>0.01127</cdr:y>
    </cdr:from>
    <cdr:to>
      <cdr:x>0.94433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632093" y="72915"/>
          <a:ext cx="1524300" cy="407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1138200</xdr:colOff>
      <xdr:row>18</xdr:row>
      <xdr:rowOff>98402</xdr:rowOff>
    </xdr:from>
    <xdr:to>
      <xdr:col>14</xdr:col>
      <xdr:colOff>592200</xdr:colOff>
      <xdr:row>52</xdr:row>
      <xdr:rowOff>91247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0.83492</cdr:x>
      <cdr:y>0.01127</cdr:y>
    </cdr:from>
    <cdr:to>
      <cdr:x>0.94433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632093" y="72915"/>
          <a:ext cx="1524300" cy="407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1238252</xdr:colOff>
      <xdr:row>19</xdr:row>
      <xdr:rowOff>156832</xdr:rowOff>
    </xdr:from>
    <xdr:to>
      <xdr:col>14</xdr:col>
      <xdr:colOff>692252</xdr:colOff>
      <xdr:row>53</xdr:row>
      <xdr:rowOff>149677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0.22658</cdr:x>
      <cdr:y>0.01254</cdr:y>
    </cdr:from>
    <cdr:to>
      <cdr:x>0.84591</cdr:x>
      <cdr:y>0.05809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860550" y="60325"/>
          <a:ext cx="5085714" cy="219048"/>
        </a:xfrm>
        <a:prstGeom xmlns:a="http://schemas.openxmlformats.org/drawingml/2006/main" prst="rect">
          <a:avLst/>
        </a:prstGeom>
      </cdr:spPr>
    </cdr:pic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0.84708</cdr:x>
      <cdr:y>0.01127</cdr:y>
    </cdr:from>
    <cdr:to>
      <cdr:x>0.95649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782567" y="72928"/>
          <a:ext cx="1521848" cy="407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1238252</xdr:colOff>
      <xdr:row>19</xdr:row>
      <xdr:rowOff>156832</xdr:rowOff>
    </xdr:from>
    <xdr:to>
      <xdr:col>14</xdr:col>
      <xdr:colOff>692252</xdr:colOff>
      <xdr:row>53</xdr:row>
      <xdr:rowOff>149677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0.84708</cdr:x>
      <cdr:y>0.01127</cdr:y>
    </cdr:from>
    <cdr:to>
      <cdr:x>0.95649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782567" y="72928"/>
          <a:ext cx="1521848" cy="407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1238252</xdr:colOff>
      <xdr:row>19</xdr:row>
      <xdr:rowOff>156832</xdr:rowOff>
    </xdr:from>
    <xdr:to>
      <xdr:col>14</xdr:col>
      <xdr:colOff>692252</xdr:colOff>
      <xdr:row>53</xdr:row>
      <xdr:rowOff>149677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0.80293</cdr:x>
      <cdr:y>0.00304</cdr:y>
    </cdr:from>
    <cdr:to>
      <cdr:x>0.95018</cdr:x>
      <cdr:y>0.07591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8039448" y="16564"/>
          <a:ext cx="1474305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0.90303</cdr:x>
      <cdr:y>0</cdr:y>
    </cdr:from>
    <cdr:to>
      <cdr:x>1</cdr:x>
      <cdr:y>0.13181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9041645" y="0"/>
          <a:ext cx="970947" cy="728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n-GB" sz="1000" b="1"/>
        </a:p>
      </cdr:txBody>
    </cdr:sp>
  </cdr:relSizeAnchor>
  <cdr:relSizeAnchor xmlns:cdr="http://schemas.openxmlformats.org/drawingml/2006/chartDrawing">
    <cdr:from>
      <cdr:x>0.84708</cdr:x>
      <cdr:y>0.01127</cdr:y>
    </cdr:from>
    <cdr:to>
      <cdr:x>0.95649</cdr:x>
      <cdr:y>0.07426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782567" y="72928"/>
          <a:ext cx="1521848" cy="407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Déséquilibre</a:t>
          </a:r>
          <a:r>
            <a:rPr lang="fr-FR" sz="1000" b="1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, cumul 2019-2030 en milliers</a:t>
          </a:r>
          <a:endParaRPr lang="fr-FR" sz="10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340519</xdr:colOff>
      <xdr:row>24</xdr:row>
      <xdr:rowOff>52387</xdr:rowOff>
    </xdr:from>
    <xdr:to>
      <xdr:col>11</xdr:col>
      <xdr:colOff>1273969</xdr:colOff>
      <xdr:row>48</xdr:row>
      <xdr:rowOff>4763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197642</xdr:colOff>
      <xdr:row>0</xdr:row>
      <xdr:rowOff>0</xdr:rowOff>
    </xdr:from>
    <xdr:to>
      <xdr:col>13</xdr:col>
      <xdr:colOff>23812</xdr:colOff>
      <xdr:row>23</xdr:row>
      <xdr:rowOff>11906</xdr:rowOff>
    </xdr:to>
    <xdr:grpSp>
      <xdr:nvGrpSpPr>
        <xdr:cNvPr id="10" name="Groupe 9"/>
        <xdr:cNvGrpSpPr/>
      </xdr:nvGrpSpPr>
      <xdr:grpSpPr>
        <a:xfrm>
          <a:off x="5757861" y="0"/>
          <a:ext cx="11422857" cy="4393406"/>
          <a:chOff x="21143668" y="664659"/>
          <a:chExt cx="8277226" cy="4114800"/>
        </a:xfrm>
      </xdr:grpSpPr>
      <xdr:graphicFrame macro="">
        <xdr:nvGraphicFramePr>
          <xdr:cNvPr id="4" name="Graphique 3"/>
          <xdr:cNvGraphicFramePr>
            <a:graphicFrameLocks/>
          </xdr:cNvGraphicFramePr>
        </xdr:nvGraphicFramePr>
        <xdr:xfrm>
          <a:off x="21143668" y="664659"/>
          <a:ext cx="8277226" cy="4114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8" name="ZoneTexte 7"/>
          <xdr:cNvSpPr txBox="1"/>
        </xdr:nvSpPr>
        <xdr:spPr>
          <a:xfrm>
            <a:off x="22212300" y="4381501"/>
            <a:ext cx="2552700" cy="228600"/>
          </a:xfrm>
          <a:prstGeom prst="rect">
            <a:avLst/>
          </a:prstGeom>
          <a:solidFill>
            <a:schemeClr val="bg2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900" b="1">
                <a:solidFill>
                  <a:schemeClr val="bg2">
                    <a:lumMod val="50000"/>
                  </a:schemeClr>
                </a:solidFill>
              </a:rPr>
              <a:t>faible poids régional et contraction de l'emploi </a:t>
            </a:r>
          </a:p>
        </xdr:txBody>
      </xdr:sp>
      <xdr:sp macro="" textlink="">
        <xdr:nvSpPr>
          <xdr:cNvPr id="9" name="ZoneTexte 8"/>
          <xdr:cNvSpPr txBox="1"/>
        </xdr:nvSpPr>
        <xdr:spPr>
          <a:xfrm>
            <a:off x="26318212" y="4400551"/>
            <a:ext cx="2552700" cy="228600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900" b="1">
                <a:solidFill>
                  <a:srgbClr val="C01718"/>
                </a:solidFill>
              </a:rPr>
              <a:t>fort poids régional et contraction de l'emploi 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-utilisateurs\laure.omalek\Donnees\PMQ\Jeu%20aout%202011\2_Projections%20FAP%20aout%20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-utilisateurs\laure.omalek\Donnees\PMQ\Jeu%20aout%202011\1_Projections%20matrice%20PMQ_FA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Temp\Series_longues_emploi_production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-utilisateurs\laure.omalek\Donnees\PMQ\Jeu%20d&#233;cembre%202011\0a_projections%20sectorielles%20NES37%20EE_13%20d&#233;cembre%2020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-utilisateurs\julie.argouarchc\Donnees\PMQ%20-%20actualisation%202022\27%20mars%202014\synth&#232;se\postes%20a%20pourvoir%20v8%208mars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-utilisateurs\laure.omalek\Donnees\Fap\FAP%20evol%2082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-utilisateurs\nleru\Bureau\PMQ\Projections%20provisoires%20DMQ\projection_NES36_PMQ_travai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-utilisateurs\laure.omalek\Donnees\PMQ\Jeu%20d&#233;cembre%202011\Projections%20NES37-sPMQ%20L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-utilisateurs\laure.omalek\Donnees\PMQ\Jeu%20aout%202011\Proj%20emploi%20sectorielles%20ML%2028-ma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9010"/>
      <sheetName val="listes"/>
    </sheetNames>
    <sheetDataSet>
      <sheetData sheetId="0">
        <row r="4">
          <cell r="A4" t="str">
            <v>FAP_3</v>
          </cell>
          <cell r="C4" t="str">
            <v>1993</v>
          </cell>
          <cell r="D4" t="str">
            <v>1994</v>
          </cell>
          <cell r="E4" t="str">
            <v>1995</v>
          </cell>
          <cell r="F4" t="str">
            <v>1996</v>
          </cell>
          <cell r="G4" t="str">
            <v>1997</v>
          </cell>
          <cell r="H4" t="str">
            <v>1998</v>
          </cell>
          <cell r="I4" t="str">
            <v>1999</v>
          </cell>
          <cell r="J4" t="str">
            <v>2000</v>
          </cell>
          <cell r="K4" t="str">
            <v>2001</v>
          </cell>
          <cell r="L4" t="str">
            <v>2002</v>
          </cell>
          <cell r="M4" t="str">
            <v>2003</v>
          </cell>
          <cell r="N4" t="str">
            <v>2004</v>
          </cell>
          <cell r="O4" t="str">
            <v>2005</v>
          </cell>
          <cell r="P4" t="str">
            <v>2006</v>
          </cell>
          <cell r="Q4" t="str">
            <v>2007</v>
          </cell>
          <cell r="R4" t="str">
            <v>2008</v>
          </cell>
          <cell r="S4" t="str">
            <v>2009</v>
          </cell>
        </row>
        <row r="5">
          <cell r="C5">
            <v>22858000.00000025</v>
          </cell>
          <cell r="D5">
            <v>22773000.000000086</v>
          </cell>
          <cell r="E5">
            <v>23043000.000000015</v>
          </cell>
          <cell r="F5">
            <v>23162000.000000063</v>
          </cell>
          <cell r="G5">
            <v>23071999.999999966</v>
          </cell>
          <cell r="H5">
            <v>23321000.000000071</v>
          </cell>
          <cell r="I5">
            <v>23574000.000000019</v>
          </cell>
          <cell r="J5">
            <v>24218000.000000011</v>
          </cell>
          <cell r="K5">
            <v>24586999.999999873</v>
          </cell>
          <cell r="L5">
            <v>24830000.555569496</v>
          </cell>
          <cell r="M5">
            <v>24677538.926917136</v>
          </cell>
          <cell r="N5">
            <v>24778154.224511717</v>
          </cell>
          <cell r="O5">
            <v>24950324.640562467</v>
          </cell>
          <cell r="P5">
            <v>25117836.427496739</v>
          </cell>
          <cell r="Q5">
            <v>25553191.231367253</v>
          </cell>
          <cell r="R5">
            <v>25896050.160548378</v>
          </cell>
          <cell r="S5">
            <v>25652518.387782205</v>
          </cell>
        </row>
        <row r="6">
          <cell r="A6" t="str">
            <v>A0Z</v>
          </cell>
          <cell r="B6" t="str">
            <v>Ind</v>
          </cell>
          <cell r="C6">
            <v>919000.00000000279</v>
          </cell>
          <cell r="D6">
            <v>857999.99999999593</v>
          </cell>
          <cell r="E6">
            <v>808999.99999999022</v>
          </cell>
          <cell r="F6">
            <v>779000.00000001397</v>
          </cell>
          <cell r="G6">
            <v>752999.9999999993</v>
          </cell>
          <cell r="H6">
            <v>722999.99999999383</v>
          </cell>
          <cell r="I6">
            <v>718999.99999999872</v>
          </cell>
          <cell r="J6">
            <v>699000.00000000081</v>
          </cell>
          <cell r="K6">
            <v>681999.99999999662</v>
          </cell>
          <cell r="L6">
            <v>672000.00000000652</v>
          </cell>
          <cell r="M6">
            <v>718044.22473939427</v>
          </cell>
          <cell r="N6">
            <v>681200.58325320913</v>
          </cell>
          <cell r="O6">
            <v>636424.31497929699</v>
          </cell>
          <cell r="P6">
            <v>649676.03423890425</v>
          </cell>
          <cell r="Q6">
            <v>580776.73023315868</v>
          </cell>
          <cell r="R6">
            <v>500904.98523561505</v>
          </cell>
          <cell r="S6">
            <v>538324.28422708833</v>
          </cell>
        </row>
        <row r="7">
          <cell r="A7" t="str">
            <v>A1Z</v>
          </cell>
          <cell r="B7" t="str">
            <v>Ind</v>
          </cell>
          <cell r="C7">
            <v>329000.00000000134</v>
          </cell>
          <cell r="D7">
            <v>319999.99999999831</v>
          </cell>
          <cell r="E7">
            <v>310999.99999999709</v>
          </cell>
          <cell r="F7">
            <v>335000.00000000198</v>
          </cell>
          <cell r="G7">
            <v>318999.99999999849</v>
          </cell>
          <cell r="H7">
            <v>308999.99999999936</v>
          </cell>
          <cell r="I7">
            <v>298000</v>
          </cell>
          <cell r="J7">
            <v>309000.00000000279</v>
          </cell>
          <cell r="K7">
            <v>305999.99999999808</v>
          </cell>
          <cell r="L7">
            <v>330000.00000000163</v>
          </cell>
          <cell r="M7">
            <v>337527.01982135838</v>
          </cell>
          <cell r="N7">
            <v>323461.7707720105</v>
          </cell>
          <cell r="O7">
            <v>313283.66259913746</v>
          </cell>
          <cell r="P7">
            <v>307233.44865966559</v>
          </cell>
          <cell r="Q7">
            <v>323076.15137569833</v>
          </cell>
          <cell r="R7">
            <v>307584.0013185236</v>
          </cell>
          <cell r="S7">
            <v>326371.83466018742</v>
          </cell>
        </row>
        <row r="8">
          <cell r="A8" t="str">
            <v>A2Z</v>
          </cell>
          <cell r="B8" t="str">
            <v>PI ind</v>
          </cell>
          <cell r="C8">
            <v>20000.000000149626</v>
          </cell>
          <cell r="D8">
            <v>36000.00000000016</v>
          </cell>
          <cell r="E8">
            <v>34000</v>
          </cell>
          <cell r="F8">
            <v>28000.000000000797</v>
          </cell>
          <cell r="G8">
            <v>27000.000000001502</v>
          </cell>
          <cell r="H8">
            <v>25000.000000003241</v>
          </cell>
          <cell r="I8">
            <v>25000.000000002783</v>
          </cell>
          <cell r="J8">
            <v>34000.000000000306</v>
          </cell>
          <cell r="K8">
            <v>36000</v>
          </cell>
          <cell r="L8">
            <v>46000.000000002372</v>
          </cell>
          <cell r="M8">
            <v>45945.198069250138</v>
          </cell>
          <cell r="N8">
            <v>49679.987314090577</v>
          </cell>
          <cell r="O8">
            <v>59305.917886272218</v>
          </cell>
          <cell r="P8">
            <v>59877.583656473893</v>
          </cell>
          <cell r="Q8">
            <v>51432.717894713969</v>
          </cell>
          <cell r="R8">
            <v>62266.696317733353</v>
          </cell>
          <cell r="S8">
            <v>63442.425421315165</v>
          </cell>
        </row>
        <row r="9">
          <cell r="A9" t="str">
            <v>A3Z</v>
          </cell>
          <cell r="B9" t="str">
            <v>Ind</v>
          </cell>
          <cell r="C9">
            <v>36999.999999999869</v>
          </cell>
          <cell r="D9">
            <v>36000.000000000167</v>
          </cell>
          <cell r="E9">
            <v>30999.999999999825</v>
          </cell>
          <cell r="F9">
            <v>27000.000000000487</v>
          </cell>
          <cell r="G9">
            <v>31000.000000000102</v>
          </cell>
          <cell r="H9">
            <v>23000</v>
          </cell>
          <cell r="I9">
            <v>23000.000000000091</v>
          </cell>
          <cell r="J9">
            <v>20000.00000000008</v>
          </cell>
          <cell r="K9">
            <v>24000</v>
          </cell>
          <cell r="L9">
            <v>27999.999999999942</v>
          </cell>
          <cell r="M9">
            <v>27890.911225924679</v>
          </cell>
          <cell r="N9">
            <v>25967.697575435195</v>
          </cell>
          <cell r="O9">
            <v>28289.73675583685</v>
          </cell>
          <cell r="P9">
            <v>28108.576953600495</v>
          </cell>
          <cell r="Q9">
            <v>24488.100520116564</v>
          </cell>
          <cell r="R9">
            <v>29402.716865073347</v>
          </cell>
          <cell r="S9">
            <v>32204.410784991986</v>
          </cell>
        </row>
        <row r="10">
          <cell r="A10" t="str">
            <v>B0Z</v>
          </cell>
          <cell r="B10" t="str">
            <v>ONQ</v>
          </cell>
          <cell r="C10">
            <v>225000.00000000239</v>
          </cell>
          <cell r="D10">
            <v>185000</v>
          </cell>
          <cell r="E10">
            <v>196999.99999999898</v>
          </cell>
          <cell r="F10">
            <v>208000</v>
          </cell>
          <cell r="G10">
            <v>197000</v>
          </cell>
          <cell r="H10">
            <v>190000</v>
          </cell>
          <cell r="I10">
            <v>195000</v>
          </cell>
          <cell r="J10">
            <v>219000</v>
          </cell>
          <cell r="K10">
            <v>189000</v>
          </cell>
          <cell r="L10">
            <v>183999.99999999831</v>
          </cell>
          <cell r="M10">
            <v>165946.22109710996</v>
          </cell>
          <cell r="N10">
            <v>184714.91788616375</v>
          </cell>
          <cell r="O10">
            <v>197115.29695199433</v>
          </cell>
          <cell r="P10">
            <v>216653.00974659217</v>
          </cell>
          <cell r="Q10">
            <v>217398.8079186515</v>
          </cell>
          <cell r="R10">
            <v>223703.16730086901</v>
          </cell>
          <cell r="S10">
            <v>213231.43188961732</v>
          </cell>
        </row>
        <row r="11">
          <cell r="A11" t="str">
            <v>B1Z</v>
          </cell>
          <cell r="B11" t="str">
            <v>OQ</v>
          </cell>
          <cell r="C11">
            <v>112000</v>
          </cell>
          <cell r="D11">
            <v>103000</v>
          </cell>
          <cell r="E11">
            <v>108000</v>
          </cell>
          <cell r="F11">
            <v>113000</v>
          </cell>
          <cell r="G11">
            <v>109000</v>
          </cell>
          <cell r="H11">
            <v>107000</v>
          </cell>
          <cell r="I11">
            <v>105999.99999999929</v>
          </cell>
          <cell r="J11">
            <v>108000</v>
          </cell>
          <cell r="K11">
            <v>93000.000000000116</v>
          </cell>
          <cell r="L11">
            <v>109000</v>
          </cell>
          <cell r="M11">
            <v>107637.96719393569</v>
          </cell>
          <cell r="N11">
            <v>107059.3910967867</v>
          </cell>
          <cell r="O11">
            <v>107117.78162982312</v>
          </cell>
          <cell r="P11">
            <v>100999.09581967919</v>
          </cell>
          <cell r="Q11">
            <v>104630.16852221519</v>
          </cell>
          <cell r="R11">
            <v>116318.8099328742</v>
          </cell>
          <cell r="S11">
            <v>114221.24048807943</v>
          </cell>
        </row>
        <row r="12">
          <cell r="A12" t="str">
            <v>B2Z</v>
          </cell>
          <cell r="B12" t="str">
            <v>OQ</v>
          </cell>
          <cell r="C12">
            <v>350000.0000000018</v>
          </cell>
          <cell r="D12">
            <v>354000.00000000361</v>
          </cell>
          <cell r="E12">
            <v>362999.99999999767</v>
          </cell>
          <cell r="F12">
            <v>343000.00000000157</v>
          </cell>
          <cell r="G12">
            <v>337000</v>
          </cell>
          <cell r="H12">
            <v>341000.00000000163</v>
          </cell>
          <cell r="I12">
            <v>337999.99999999767</v>
          </cell>
          <cell r="J12">
            <v>349999.99999999942</v>
          </cell>
          <cell r="K12">
            <v>356999.99999999627</v>
          </cell>
          <cell r="L12">
            <v>376000.00000000087</v>
          </cell>
          <cell r="M12">
            <v>376700.50781094213</v>
          </cell>
          <cell r="N12">
            <v>372878.7635626648</v>
          </cell>
          <cell r="O12">
            <v>355811.11656171916</v>
          </cell>
          <cell r="P12">
            <v>370910.71326134121</v>
          </cell>
          <cell r="Q12">
            <v>372947.91956952697</v>
          </cell>
          <cell r="R12">
            <v>416477.77650323062</v>
          </cell>
          <cell r="S12">
            <v>388629.51898000384</v>
          </cell>
        </row>
        <row r="13">
          <cell r="A13" t="str">
            <v>B3Z</v>
          </cell>
          <cell r="B13" t="str">
            <v>ONQ</v>
          </cell>
          <cell r="C13">
            <v>122000</v>
          </cell>
          <cell r="D13">
            <v>123000</v>
          </cell>
          <cell r="E13">
            <v>146000</v>
          </cell>
          <cell r="F13">
            <v>149000.00000000131</v>
          </cell>
          <cell r="G13">
            <v>140000</v>
          </cell>
          <cell r="H13">
            <v>147000.00000000052</v>
          </cell>
          <cell r="I13">
            <v>156999.99999999904</v>
          </cell>
          <cell r="J13">
            <v>155999.99999999884</v>
          </cell>
          <cell r="K13">
            <v>147000.00000000052</v>
          </cell>
          <cell r="L13">
            <v>147999.99999999866</v>
          </cell>
          <cell r="M13">
            <v>132630.19702477398</v>
          </cell>
          <cell r="N13">
            <v>150454.49464248589</v>
          </cell>
          <cell r="O13">
            <v>169438.01707489407</v>
          </cell>
          <cell r="P13">
            <v>167016.90118868707</v>
          </cell>
          <cell r="Q13">
            <v>144116.88018129053</v>
          </cell>
          <cell r="R13">
            <v>146437.90217482758</v>
          </cell>
          <cell r="S13">
            <v>127628.03961780122</v>
          </cell>
        </row>
        <row r="14">
          <cell r="A14" t="str">
            <v>B4Z</v>
          </cell>
          <cell r="B14" t="str">
            <v>OQ</v>
          </cell>
          <cell r="C14">
            <v>513000.00000000221</v>
          </cell>
          <cell r="D14">
            <v>517000.00000000396</v>
          </cell>
          <cell r="E14">
            <v>535000.00000000361</v>
          </cell>
          <cell r="F14">
            <v>542000.00000000221</v>
          </cell>
          <cell r="G14">
            <v>529000.00000000396</v>
          </cell>
          <cell r="H14">
            <v>518000.00000000407</v>
          </cell>
          <cell r="I14">
            <v>516999.99999999849</v>
          </cell>
          <cell r="J14">
            <v>517999.99999999884</v>
          </cell>
          <cell r="K14">
            <v>516999.99999999575</v>
          </cell>
          <cell r="L14">
            <v>526000.00000000116</v>
          </cell>
          <cell r="M14">
            <v>529082.94252125383</v>
          </cell>
          <cell r="N14">
            <v>518706.54729576822</v>
          </cell>
          <cell r="O14">
            <v>527282.16458254436</v>
          </cell>
          <cell r="P14">
            <v>588587.49626161659</v>
          </cell>
          <cell r="Q14">
            <v>569978.03499413829</v>
          </cell>
          <cell r="R14">
            <v>561610.41931935982</v>
          </cell>
          <cell r="S14">
            <v>532475.77022320847</v>
          </cell>
        </row>
        <row r="15">
          <cell r="A15" t="str">
            <v>B5Z</v>
          </cell>
          <cell r="B15" t="str">
            <v>OQ</v>
          </cell>
          <cell r="C15">
            <v>67000.000000000262</v>
          </cell>
          <cell r="D15">
            <v>62000.000000000429</v>
          </cell>
          <cell r="E15">
            <v>69000.000000000233</v>
          </cell>
          <cell r="F15">
            <v>70000.000000000349</v>
          </cell>
          <cell r="G15">
            <v>75000.00000000048</v>
          </cell>
          <cell r="H15">
            <v>72000.000000000669</v>
          </cell>
          <cell r="I15">
            <v>68999.999999999331</v>
          </cell>
          <cell r="J15">
            <v>73000</v>
          </cell>
          <cell r="K15">
            <v>80999.999999999316</v>
          </cell>
          <cell r="L15">
            <v>74000</v>
          </cell>
          <cell r="M15">
            <v>72830.673740033832</v>
          </cell>
          <cell r="N15">
            <v>77224.205612456673</v>
          </cell>
          <cell r="O15">
            <v>66328.587929110319</v>
          </cell>
          <cell r="P15">
            <v>68563.496781374779</v>
          </cell>
          <cell r="Q15">
            <v>81123.568924269115</v>
          </cell>
          <cell r="R15">
            <v>81613.209383923779</v>
          </cell>
          <cell r="S15">
            <v>82289.189310486021</v>
          </cell>
        </row>
        <row r="16">
          <cell r="A16" t="str">
            <v>B6Z</v>
          </cell>
          <cell r="B16" t="str">
            <v>PI ind</v>
          </cell>
          <cell r="C16">
            <v>251000.00000000163</v>
          </cell>
          <cell r="D16">
            <v>251000.00000000367</v>
          </cell>
          <cell r="E16">
            <v>258999.99999999796</v>
          </cell>
          <cell r="F16">
            <v>250000.00000000364</v>
          </cell>
          <cell r="G16">
            <v>235999.99999999939</v>
          </cell>
          <cell r="H16">
            <v>222000.00000000309</v>
          </cell>
          <cell r="I16">
            <v>214000.00000000073</v>
          </cell>
          <cell r="J16">
            <v>237999.99999999817</v>
          </cell>
          <cell r="K16">
            <v>245999.9999999959</v>
          </cell>
          <cell r="L16">
            <v>249000.00000000146</v>
          </cell>
          <cell r="M16">
            <v>246939.07060991175</v>
          </cell>
          <cell r="N16">
            <v>246271.34329282527</v>
          </cell>
          <cell r="O16">
            <v>258870.81565903613</v>
          </cell>
          <cell r="P16">
            <v>241600.2986886212</v>
          </cell>
          <cell r="Q16">
            <v>249150.47927306165</v>
          </cell>
          <cell r="R16">
            <v>293342.32015327748</v>
          </cell>
          <cell r="S16">
            <v>271796.49190670374</v>
          </cell>
        </row>
        <row r="17">
          <cell r="A17" t="str">
            <v>B7Z</v>
          </cell>
          <cell r="B17" t="str">
            <v>Cad</v>
          </cell>
          <cell r="C17">
            <v>92000.00000000099</v>
          </cell>
          <cell r="D17">
            <v>98000.000000001033</v>
          </cell>
          <cell r="E17">
            <v>93999.999999999389</v>
          </cell>
          <cell r="F17">
            <v>93000.000000000262</v>
          </cell>
          <cell r="G17">
            <v>86999.999999999229</v>
          </cell>
          <cell r="H17">
            <v>81999.999999999782</v>
          </cell>
          <cell r="I17">
            <v>81999.99999999984</v>
          </cell>
          <cell r="J17">
            <v>96000.000000000407</v>
          </cell>
          <cell r="K17">
            <v>107999.99999999916</v>
          </cell>
          <cell r="L17">
            <v>102000.00000000119</v>
          </cell>
          <cell r="M17">
            <v>104814.86835535269</v>
          </cell>
          <cell r="N17">
            <v>103166.42720874993</v>
          </cell>
          <cell r="O17">
            <v>96430.242344678933</v>
          </cell>
          <cell r="P17">
            <v>93922.546842720811</v>
          </cell>
          <cell r="Q17">
            <v>116462.23987035005</v>
          </cell>
          <cell r="R17">
            <v>112896.98507238616</v>
          </cell>
          <cell r="S17">
            <v>140104.2106430186</v>
          </cell>
        </row>
        <row r="18">
          <cell r="A18" t="str">
            <v>C0Z</v>
          </cell>
          <cell r="B18" t="str">
            <v>ONQ</v>
          </cell>
          <cell r="C18">
            <v>48000.000000000517</v>
          </cell>
          <cell r="D18">
            <v>30000</v>
          </cell>
          <cell r="E18">
            <v>43000.00000000008</v>
          </cell>
          <cell r="F18">
            <v>39000.000000000415</v>
          </cell>
          <cell r="G18">
            <v>37999.99999999992</v>
          </cell>
          <cell r="H18">
            <v>44999.999999999702</v>
          </cell>
          <cell r="I18">
            <v>49999.999999999658</v>
          </cell>
          <cell r="J18">
            <v>44000</v>
          </cell>
          <cell r="K18">
            <v>46000.000000000291</v>
          </cell>
          <cell r="L18">
            <v>42999.999999999447</v>
          </cell>
          <cell r="M18">
            <v>39561.110967850022</v>
          </cell>
          <cell r="N18">
            <v>39577.860121078666</v>
          </cell>
          <cell r="O18">
            <v>50809.258240417199</v>
          </cell>
          <cell r="P18">
            <v>45357.708366205639</v>
          </cell>
          <cell r="Q18">
            <v>48415.879333150195</v>
          </cell>
          <cell r="R18">
            <v>44895.455543971359</v>
          </cell>
          <cell r="S18">
            <v>35198.274056728042</v>
          </cell>
        </row>
        <row r="19">
          <cell r="A19" t="str">
            <v>C1Z</v>
          </cell>
          <cell r="B19" t="str">
            <v>OQ</v>
          </cell>
          <cell r="C19">
            <v>70000</v>
          </cell>
          <cell r="D19">
            <v>81000.000000000291</v>
          </cell>
          <cell r="E19">
            <v>80000.00000000032</v>
          </cell>
          <cell r="F19">
            <v>83000</v>
          </cell>
          <cell r="G19">
            <v>81000.000000000422</v>
          </cell>
          <cell r="H19">
            <v>84999.999999999869</v>
          </cell>
          <cell r="I19">
            <v>87000</v>
          </cell>
          <cell r="J19">
            <v>82000.000000000495</v>
          </cell>
          <cell r="K19">
            <v>82999.999999999534</v>
          </cell>
          <cell r="L19">
            <v>73999.999999999287</v>
          </cell>
          <cell r="M19">
            <v>72892.40814121798</v>
          </cell>
          <cell r="N19">
            <v>63311.985991195354</v>
          </cell>
          <cell r="O19">
            <v>63339.689918069176</v>
          </cell>
          <cell r="P19">
            <v>72355.131401410297</v>
          </cell>
          <cell r="Q19">
            <v>77061.696681962683</v>
          </cell>
          <cell r="R19">
            <v>81400.354657100164</v>
          </cell>
          <cell r="S19">
            <v>65302.227905256012</v>
          </cell>
        </row>
        <row r="20">
          <cell r="A20" t="str">
            <v>C2Z</v>
          </cell>
          <cell r="B20" t="str">
            <v>PI ind</v>
          </cell>
          <cell r="C20">
            <v>174000.00000000276</v>
          </cell>
          <cell r="D20">
            <v>154000.00000000114</v>
          </cell>
          <cell r="E20">
            <v>158999.99999999948</v>
          </cell>
          <cell r="F20">
            <v>162000.00000000311</v>
          </cell>
          <cell r="G20">
            <v>163000</v>
          </cell>
          <cell r="H20">
            <v>165000.00000000271</v>
          </cell>
          <cell r="I20">
            <v>151000.00000000058</v>
          </cell>
          <cell r="J20">
            <v>151999.99999999942</v>
          </cell>
          <cell r="K20">
            <v>155999.99999999846</v>
          </cell>
          <cell r="L20">
            <v>146000.00000000081</v>
          </cell>
          <cell r="M20">
            <v>143840.27259080732</v>
          </cell>
          <cell r="N20">
            <v>144089.54654026325</v>
          </cell>
          <cell r="O20">
            <v>125022.32524541876</v>
          </cell>
          <cell r="P20">
            <v>118344.17964125663</v>
          </cell>
          <cell r="Q20">
            <v>122447.0813653373</v>
          </cell>
          <cell r="R20">
            <v>146538.64357024324</v>
          </cell>
          <cell r="S20">
            <v>144443.04763882892</v>
          </cell>
        </row>
        <row r="21">
          <cell r="A21" t="str">
            <v>D0Z</v>
          </cell>
          <cell r="B21" t="str">
            <v>ONQ</v>
          </cell>
          <cell r="C21">
            <v>47000.000000000204</v>
          </cell>
          <cell r="D21">
            <v>47000</v>
          </cell>
          <cell r="E21">
            <v>42000.000000000095</v>
          </cell>
          <cell r="F21">
            <v>48000.000000000487</v>
          </cell>
          <cell r="G21">
            <v>48000.000000000284</v>
          </cell>
          <cell r="H21">
            <v>51000.000000000437</v>
          </cell>
          <cell r="I21">
            <v>50000</v>
          </cell>
          <cell r="J21">
            <v>57000.000000000226</v>
          </cell>
          <cell r="K21">
            <v>70999.999999999447</v>
          </cell>
          <cell r="L21">
            <v>57999.999999998799</v>
          </cell>
          <cell r="M21">
            <v>52964.867103669385</v>
          </cell>
          <cell r="N21">
            <v>56799.540853032078</v>
          </cell>
          <cell r="O21">
            <v>53399.643538327182</v>
          </cell>
          <cell r="P21">
            <v>55863.346695492859</v>
          </cell>
          <cell r="Q21">
            <v>64412.759407412304</v>
          </cell>
          <cell r="R21">
            <v>51473.785721506043</v>
          </cell>
          <cell r="S21">
            <v>40321.01484058088</v>
          </cell>
        </row>
        <row r="22">
          <cell r="A22" t="str">
            <v>D1Z</v>
          </cell>
          <cell r="B22" t="str">
            <v>OQ</v>
          </cell>
          <cell r="C22">
            <v>119000</v>
          </cell>
          <cell r="D22">
            <v>125000.0000000009</v>
          </cell>
          <cell r="E22">
            <v>130000</v>
          </cell>
          <cell r="F22">
            <v>134000.00000000114</v>
          </cell>
          <cell r="G22">
            <v>124000.00000000068</v>
          </cell>
          <cell r="H22">
            <v>134000.0000000007</v>
          </cell>
          <cell r="I22">
            <v>137999.99999999942</v>
          </cell>
          <cell r="J22">
            <v>145000.00000000052</v>
          </cell>
          <cell r="K22">
            <v>147000</v>
          </cell>
          <cell r="L22">
            <v>140000</v>
          </cell>
          <cell r="M22">
            <v>139511.17876649846</v>
          </cell>
          <cell r="N22">
            <v>148112.21251628172</v>
          </cell>
          <cell r="O22">
            <v>133875.85513687224</v>
          </cell>
          <cell r="P22">
            <v>139150.61525813825</v>
          </cell>
          <cell r="Q22">
            <v>146608.60134323174</v>
          </cell>
          <cell r="R22">
            <v>134665.50898378008</v>
          </cell>
          <cell r="S22">
            <v>116485.66097309822</v>
          </cell>
        </row>
        <row r="23">
          <cell r="A23" t="str">
            <v>D2Z</v>
          </cell>
          <cell r="B23" t="str">
            <v>OQ</v>
          </cell>
          <cell r="C23">
            <v>171999.99999999919</v>
          </cell>
          <cell r="D23">
            <v>164000</v>
          </cell>
          <cell r="E23">
            <v>150000.00000000081</v>
          </cell>
          <cell r="F23">
            <v>156000.00000000105</v>
          </cell>
          <cell r="G23">
            <v>167000</v>
          </cell>
          <cell r="H23">
            <v>165000.00000000049</v>
          </cell>
          <cell r="I23">
            <v>165999.99999999889</v>
          </cell>
          <cell r="J23">
            <v>179000.00000000119</v>
          </cell>
          <cell r="K23">
            <v>183000</v>
          </cell>
          <cell r="L23">
            <v>176000</v>
          </cell>
          <cell r="M23">
            <v>175571.01445641025</v>
          </cell>
          <cell r="N23">
            <v>160811.19574968619</v>
          </cell>
          <cell r="O23">
            <v>149476.77297149316</v>
          </cell>
          <cell r="P23">
            <v>152541.73800962442</v>
          </cell>
          <cell r="Q23">
            <v>166502.26202732953</v>
          </cell>
          <cell r="R23">
            <v>181355.30707507339</v>
          </cell>
          <cell r="S23">
            <v>161793.32558991993</v>
          </cell>
        </row>
        <row r="24">
          <cell r="A24" t="str">
            <v>D3Z</v>
          </cell>
          <cell r="B24" t="str">
            <v>ONQ</v>
          </cell>
          <cell r="C24">
            <v>238000</v>
          </cell>
          <cell r="D24">
            <v>219000.00000000227</v>
          </cell>
          <cell r="E24">
            <v>242000</v>
          </cell>
          <cell r="F24">
            <v>217000.00000000111</v>
          </cell>
          <cell r="G24">
            <v>223000.00000000052</v>
          </cell>
          <cell r="H24">
            <v>222000.00000000151</v>
          </cell>
          <cell r="I24">
            <v>240000</v>
          </cell>
          <cell r="J24">
            <v>258000.00000000114</v>
          </cell>
          <cell r="K24">
            <v>267000.00000000163</v>
          </cell>
          <cell r="L24">
            <v>250999.99999999828</v>
          </cell>
          <cell r="M24">
            <v>227924.13206914882</v>
          </cell>
          <cell r="N24">
            <v>228338.66302355082</v>
          </cell>
          <cell r="O24">
            <v>214850.52713371688</v>
          </cell>
          <cell r="P24">
            <v>196006.00104963267</v>
          </cell>
          <cell r="Q24">
            <v>201732.94875046003</v>
          </cell>
          <cell r="R24">
            <v>183238.07779918786</v>
          </cell>
          <cell r="S24">
            <v>158019.23988303321</v>
          </cell>
        </row>
        <row r="25">
          <cell r="A25" t="str">
            <v>D4Z</v>
          </cell>
          <cell r="B25" t="str">
            <v>OQ</v>
          </cell>
          <cell r="C25">
            <v>153000</v>
          </cell>
          <cell r="D25">
            <v>145000.00000000108</v>
          </cell>
          <cell r="E25">
            <v>161000.00000000049</v>
          </cell>
          <cell r="F25">
            <v>167000.00000000067</v>
          </cell>
          <cell r="G25">
            <v>166999.99999999939</v>
          </cell>
          <cell r="H25">
            <v>158000.00000000105</v>
          </cell>
          <cell r="I25">
            <v>169999.99999999892</v>
          </cell>
          <cell r="J25">
            <v>167000.00000000119</v>
          </cell>
          <cell r="K25">
            <v>161999.99999999924</v>
          </cell>
          <cell r="L25">
            <v>173999.99999999843</v>
          </cell>
          <cell r="M25">
            <v>171075.56429286991</v>
          </cell>
          <cell r="N25">
            <v>167645.96186856995</v>
          </cell>
          <cell r="O25">
            <v>185678.91841835034</v>
          </cell>
          <cell r="P25">
            <v>169859.14048798775</v>
          </cell>
          <cell r="Q25">
            <v>156781.06689089167</v>
          </cell>
          <cell r="R25">
            <v>167120.65361636446</v>
          </cell>
          <cell r="S25">
            <v>155994.93752685777</v>
          </cell>
        </row>
        <row r="26">
          <cell r="A26" t="str">
            <v>D6Z</v>
          </cell>
          <cell r="B26" t="str">
            <v>PI ind</v>
          </cell>
          <cell r="C26">
            <v>233000.00000000314</v>
          </cell>
          <cell r="D26">
            <v>227000.00000000218</v>
          </cell>
          <cell r="E26">
            <v>228999.99999999849</v>
          </cell>
          <cell r="F26">
            <v>227000.0000000016</v>
          </cell>
          <cell r="G26">
            <v>231999.99999999936</v>
          </cell>
          <cell r="H26">
            <v>238000.00000000163</v>
          </cell>
          <cell r="I26">
            <v>240000.00000000114</v>
          </cell>
          <cell r="J26">
            <v>222000.00000000198</v>
          </cell>
          <cell r="K26">
            <v>236999.9999999968</v>
          </cell>
          <cell r="L26">
            <v>233000</v>
          </cell>
          <cell r="M26">
            <v>230853.07708067723</v>
          </cell>
          <cell r="N26">
            <v>238668.63083383808</v>
          </cell>
          <cell r="O26">
            <v>241730.56899421959</v>
          </cell>
          <cell r="P26">
            <v>253834.92964835686</v>
          </cell>
          <cell r="Q26">
            <v>269820.23239134671</v>
          </cell>
          <cell r="R26">
            <v>260909.3003253557</v>
          </cell>
          <cell r="S26">
            <v>228986.18236605069</v>
          </cell>
        </row>
        <row r="27">
          <cell r="A27" t="str">
            <v>E0Z</v>
          </cell>
          <cell r="B27" t="str">
            <v>ONQ</v>
          </cell>
          <cell r="C27">
            <v>226000.0000000014</v>
          </cell>
          <cell r="D27">
            <v>229000</v>
          </cell>
          <cell r="E27">
            <v>242000</v>
          </cell>
          <cell r="F27">
            <v>204999.99999999942</v>
          </cell>
          <cell r="G27">
            <v>196000.00000000125</v>
          </cell>
          <cell r="H27">
            <v>234000</v>
          </cell>
          <cell r="I27">
            <v>210999.99999999726</v>
          </cell>
          <cell r="J27">
            <v>264000</v>
          </cell>
          <cell r="K27">
            <v>292000</v>
          </cell>
          <cell r="L27">
            <v>275000.00000000541</v>
          </cell>
          <cell r="M27">
            <v>250956.73139589207</v>
          </cell>
          <cell r="N27">
            <v>264281.49886808597</v>
          </cell>
          <cell r="O27">
            <v>256499.59388960706</v>
          </cell>
          <cell r="P27">
            <v>229567.70312363212</v>
          </cell>
          <cell r="Q27">
            <v>243450.56102283177</v>
          </cell>
          <cell r="R27">
            <v>255550.96521956797</v>
          </cell>
          <cell r="S27">
            <v>216394.43890594717</v>
          </cell>
        </row>
        <row r="28">
          <cell r="A28" t="str">
            <v>E1Z</v>
          </cell>
          <cell r="B28" t="str">
            <v>OQ</v>
          </cell>
          <cell r="C28">
            <v>287000.00000000157</v>
          </cell>
          <cell r="D28">
            <v>304000.00000000285</v>
          </cell>
          <cell r="E28">
            <v>299000</v>
          </cell>
          <cell r="F28">
            <v>293000</v>
          </cell>
          <cell r="G28">
            <v>314999.9999999982</v>
          </cell>
          <cell r="H28">
            <v>329000.00000000169</v>
          </cell>
          <cell r="I28">
            <v>340999.99999999948</v>
          </cell>
          <cell r="J28">
            <v>368000</v>
          </cell>
          <cell r="K28">
            <v>369999.99999999686</v>
          </cell>
          <cell r="L28">
            <v>352999.99999999645</v>
          </cell>
          <cell r="M28">
            <v>347405.92455607152</v>
          </cell>
          <cell r="N28">
            <v>338779.53110699647</v>
          </cell>
          <cell r="O28">
            <v>321007.57834460458</v>
          </cell>
          <cell r="P28">
            <v>313255.23001923715</v>
          </cell>
          <cell r="Q28">
            <v>323043.21188540576</v>
          </cell>
          <cell r="R28">
            <v>302235.53551598295</v>
          </cell>
          <cell r="S28">
            <v>310170.87421823468</v>
          </cell>
        </row>
        <row r="29">
          <cell r="A29" t="str">
            <v>E2Z</v>
          </cell>
          <cell r="B29" t="str">
            <v>PI ind</v>
          </cell>
          <cell r="C29">
            <v>206000.00000000355</v>
          </cell>
          <cell r="D29">
            <v>207000.00000000221</v>
          </cell>
          <cell r="E29">
            <v>225000</v>
          </cell>
          <cell r="F29">
            <v>217000.00000000239</v>
          </cell>
          <cell r="G29">
            <v>216000.0000000016</v>
          </cell>
          <cell r="H29">
            <v>220000.00000000198</v>
          </cell>
          <cell r="I29">
            <v>217000</v>
          </cell>
          <cell r="J29">
            <v>210999.99999999921</v>
          </cell>
          <cell r="K29">
            <v>213999.99999999785</v>
          </cell>
          <cell r="L29">
            <v>223000.00000000105</v>
          </cell>
          <cell r="M29">
            <v>220080.24889858448</v>
          </cell>
          <cell r="N29">
            <v>218615.18819970719</v>
          </cell>
          <cell r="O29">
            <v>218307.06952935152</v>
          </cell>
          <cell r="P29">
            <v>210787.87505199577</v>
          </cell>
          <cell r="Q29">
            <v>196999.16956440671</v>
          </cell>
          <cell r="R29">
            <v>204390.64149682567</v>
          </cell>
          <cell r="S29">
            <v>222881.37118149124</v>
          </cell>
        </row>
        <row r="30">
          <cell r="A30" t="str">
            <v>F0Z</v>
          </cell>
          <cell r="B30" t="str">
            <v>ONQ</v>
          </cell>
          <cell r="C30">
            <v>136000</v>
          </cell>
          <cell r="D30">
            <v>92999.99999999968</v>
          </cell>
          <cell r="E30">
            <v>79000.000000000116</v>
          </cell>
          <cell r="F30">
            <v>67000.000000000175</v>
          </cell>
          <cell r="G30">
            <v>71999.999999999709</v>
          </cell>
          <cell r="H30">
            <v>71000.000000000146</v>
          </cell>
          <cell r="I30">
            <v>62999.99999999992</v>
          </cell>
          <cell r="J30">
            <v>57000.000000000073</v>
          </cell>
          <cell r="K30">
            <v>54999.999999999665</v>
          </cell>
          <cell r="L30">
            <v>52999.999999999258</v>
          </cell>
          <cell r="M30">
            <v>49568.91048688499</v>
          </cell>
          <cell r="N30">
            <v>42682.137239620286</v>
          </cell>
          <cell r="O30">
            <v>38602.062671559637</v>
          </cell>
          <cell r="P30">
            <v>34030.162983775263</v>
          </cell>
          <cell r="Q30">
            <v>34463.578909271419</v>
          </cell>
          <cell r="R30">
            <v>31731.80559744954</v>
          </cell>
          <cell r="S30">
            <v>28751.591575746395</v>
          </cell>
        </row>
        <row r="31">
          <cell r="A31" t="str">
            <v>F1Z</v>
          </cell>
          <cell r="B31" t="str">
            <v>OQ</v>
          </cell>
          <cell r="C31">
            <v>147999.99999999889</v>
          </cell>
          <cell r="D31">
            <v>155000</v>
          </cell>
          <cell r="E31">
            <v>155000.0000000018</v>
          </cell>
          <cell r="F31">
            <v>147000</v>
          </cell>
          <cell r="G31">
            <v>145999.99999999948</v>
          </cell>
          <cell r="H31">
            <v>142000</v>
          </cell>
          <cell r="I31">
            <v>142999.99999999854</v>
          </cell>
          <cell r="J31">
            <v>139000.00000000049</v>
          </cell>
          <cell r="K31">
            <v>134999.99999999936</v>
          </cell>
          <cell r="L31">
            <v>108999.99999999898</v>
          </cell>
          <cell r="M31">
            <v>104789.7910342847</v>
          </cell>
          <cell r="N31">
            <v>98624.885947724615</v>
          </cell>
          <cell r="O31">
            <v>91670.395027143939</v>
          </cell>
          <cell r="P31">
            <v>79083.704097142516</v>
          </cell>
          <cell r="Q31">
            <v>66921.854172513078</v>
          </cell>
          <cell r="R31">
            <v>79641.461668338467</v>
          </cell>
          <cell r="S31">
            <v>77446.515403668367</v>
          </cell>
        </row>
        <row r="32">
          <cell r="A32" t="str">
            <v>F2Z</v>
          </cell>
          <cell r="B32" t="str">
            <v>ONQ</v>
          </cell>
          <cell r="C32">
            <v>35999.999999999876</v>
          </cell>
          <cell r="D32">
            <v>36000.000000000371</v>
          </cell>
          <cell r="E32">
            <v>39999.999999999789</v>
          </cell>
          <cell r="F32">
            <v>33000.000000000371</v>
          </cell>
          <cell r="G32">
            <v>31000</v>
          </cell>
          <cell r="H32">
            <v>27000.000000000109</v>
          </cell>
          <cell r="I32">
            <v>32000.000000000051</v>
          </cell>
          <cell r="J32">
            <v>26999.999999999945</v>
          </cell>
          <cell r="K32">
            <v>33000.000000000146</v>
          </cell>
          <cell r="L32">
            <v>32999.999999999694</v>
          </cell>
          <cell r="M32">
            <v>30212.046883208845</v>
          </cell>
          <cell r="N32">
            <v>32320.808390406622</v>
          </cell>
          <cell r="O32">
            <v>38999.989469944223</v>
          </cell>
          <cell r="P32">
            <v>39264.043894900504</v>
          </cell>
          <cell r="Q32">
            <v>28451.708086234827</v>
          </cell>
          <cell r="R32">
            <v>28864.448133384194</v>
          </cell>
          <cell r="S32">
            <v>37787.852900478771</v>
          </cell>
        </row>
        <row r="33">
          <cell r="A33" t="str">
            <v>F3Z</v>
          </cell>
          <cell r="B33" t="str">
            <v>OQ</v>
          </cell>
          <cell r="C33">
            <v>77000.000000000087</v>
          </cell>
          <cell r="D33">
            <v>81000.00000000032</v>
          </cell>
          <cell r="E33">
            <v>85999.999999999563</v>
          </cell>
          <cell r="F33">
            <v>85999.999999999738</v>
          </cell>
          <cell r="G33">
            <v>73999.999999999622</v>
          </cell>
          <cell r="H33">
            <v>78000.000000000495</v>
          </cell>
          <cell r="I33">
            <v>74999.999999999913</v>
          </cell>
          <cell r="J33">
            <v>84000.000000000204</v>
          </cell>
          <cell r="K33">
            <v>79999.99999999901</v>
          </cell>
          <cell r="L33">
            <v>82000.000000000437</v>
          </cell>
          <cell r="M33">
            <v>81642.07888111638</v>
          </cell>
          <cell r="N33">
            <v>81337.625103116647</v>
          </cell>
          <cell r="O33">
            <v>79895.155554160185</v>
          </cell>
          <cell r="P33">
            <v>75162.462002424116</v>
          </cell>
          <cell r="Q33">
            <v>64148.907016209108</v>
          </cell>
          <cell r="R33">
            <v>72523.92980094465</v>
          </cell>
          <cell r="S33">
            <v>108685.8859504553</v>
          </cell>
        </row>
        <row r="34">
          <cell r="A34" t="str">
            <v>F4Z</v>
          </cell>
          <cell r="B34" t="str">
            <v>OQ</v>
          </cell>
          <cell r="C34">
            <v>114000.00000000067</v>
          </cell>
          <cell r="D34">
            <v>117000</v>
          </cell>
          <cell r="E34">
            <v>107000.00000000052</v>
          </cell>
          <cell r="F34">
            <v>115000</v>
          </cell>
          <cell r="G34">
            <v>100000.0000000006</v>
          </cell>
          <cell r="H34">
            <v>97000</v>
          </cell>
          <cell r="I34">
            <v>86999.99999999952</v>
          </cell>
          <cell r="J34">
            <v>101000</v>
          </cell>
          <cell r="K34">
            <v>97999.999999999272</v>
          </cell>
          <cell r="L34">
            <v>103000</v>
          </cell>
          <cell r="M34">
            <v>99891.019525184282</v>
          </cell>
          <cell r="N34">
            <v>93981.75918467388</v>
          </cell>
          <cell r="O34">
            <v>88638.265350029687</v>
          </cell>
          <cell r="P34">
            <v>86401.989375994919</v>
          </cell>
          <cell r="Q34">
            <v>85174.251673510575</v>
          </cell>
          <cell r="R34">
            <v>90723.848934537775</v>
          </cell>
          <cell r="S34">
            <v>70089.599314980806</v>
          </cell>
        </row>
        <row r="35">
          <cell r="A35" t="str">
            <v>F5Z</v>
          </cell>
          <cell r="B35" t="str">
            <v>PI ind</v>
          </cell>
          <cell r="C35">
            <v>36000.000000000575</v>
          </cell>
          <cell r="D35">
            <v>33000.000000000276</v>
          </cell>
          <cell r="E35">
            <v>26000</v>
          </cell>
          <cell r="F35">
            <v>32000.000000000189</v>
          </cell>
          <cell r="G35">
            <v>28999.999999999865</v>
          </cell>
          <cell r="H35">
            <v>31000.000000000382</v>
          </cell>
          <cell r="I35">
            <v>37000.000000000058</v>
          </cell>
          <cell r="J35">
            <v>32000.000000000218</v>
          </cell>
          <cell r="K35">
            <v>35999.999999999527</v>
          </cell>
          <cell r="L35">
            <v>47000.00000000072</v>
          </cell>
          <cell r="M35">
            <v>46032.68719781551</v>
          </cell>
          <cell r="N35">
            <v>42443.541354547568</v>
          </cell>
          <cell r="O35">
            <v>44710.897213521755</v>
          </cell>
          <cell r="P35">
            <v>35006.670312298047</v>
          </cell>
          <cell r="Q35">
            <v>45993.772295136849</v>
          </cell>
          <cell r="R35">
            <v>47335.700658904774</v>
          </cell>
          <cell r="S35">
            <v>34827.860135358431</v>
          </cell>
        </row>
        <row r="36">
          <cell r="A36" t="str">
            <v>G0A</v>
          </cell>
          <cell r="B36" t="str">
            <v>OQ</v>
          </cell>
          <cell r="C36">
            <v>270000</v>
          </cell>
          <cell r="D36">
            <v>273000.00000000151</v>
          </cell>
          <cell r="E36">
            <v>275000</v>
          </cell>
          <cell r="F36">
            <v>301000.0000000018</v>
          </cell>
          <cell r="G36">
            <v>294999.99999999936</v>
          </cell>
          <cell r="H36">
            <v>275000.0000000007</v>
          </cell>
          <cell r="I36">
            <v>276000.00000000146</v>
          </cell>
          <cell r="J36">
            <v>274000.00000000239</v>
          </cell>
          <cell r="K36">
            <v>279999.99999999796</v>
          </cell>
          <cell r="L36">
            <v>273000</v>
          </cell>
          <cell r="M36">
            <v>271573.60972698318</v>
          </cell>
          <cell r="N36">
            <v>249620.76660921858</v>
          </cell>
          <cell r="O36">
            <v>252980.71680619573</v>
          </cell>
          <cell r="P36">
            <v>268026.32223349909</v>
          </cell>
          <cell r="Q36">
            <v>253455.1017165223</v>
          </cell>
          <cell r="R36">
            <v>251575.3115807359</v>
          </cell>
          <cell r="S36">
            <v>234612.40688557926</v>
          </cell>
        </row>
        <row r="37">
          <cell r="A37" t="str">
            <v>G0B</v>
          </cell>
          <cell r="B37" t="str">
            <v>OQ</v>
          </cell>
          <cell r="C37">
            <v>201000.00000000151</v>
          </cell>
          <cell r="D37">
            <v>204000.00000000172</v>
          </cell>
          <cell r="E37">
            <v>182000</v>
          </cell>
          <cell r="F37">
            <v>193000.0000000025</v>
          </cell>
          <cell r="G37">
            <v>193000</v>
          </cell>
          <cell r="H37">
            <v>195000.00000000055</v>
          </cell>
          <cell r="I37">
            <v>206999.99999999837</v>
          </cell>
          <cell r="J37">
            <v>205000</v>
          </cell>
          <cell r="K37">
            <v>204000</v>
          </cell>
          <cell r="L37">
            <v>200999.99999998865</v>
          </cell>
          <cell r="M37">
            <v>206305.22578755635</v>
          </cell>
          <cell r="N37">
            <v>216737.810158187</v>
          </cell>
          <cell r="O37">
            <v>225058.79994032739</v>
          </cell>
          <cell r="P37">
            <v>219344.27937577592</v>
          </cell>
          <cell r="Q37">
            <v>227529.96320292813</v>
          </cell>
          <cell r="R37">
            <v>210293.3404412785</v>
          </cell>
          <cell r="S37">
            <v>181567.25316516659</v>
          </cell>
        </row>
        <row r="38">
          <cell r="A38" t="str">
            <v>G1Z</v>
          </cell>
          <cell r="B38" t="str">
            <v>PI ind</v>
          </cell>
          <cell r="C38">
            <v>309000.00000000297</v>
          </cell>
          <cell r="D38">
            <v>346000.00000000553</v>
          </cell>
          <cell r="E38">
            <v>356000</v>
          </cell>
          <cell r="F38">
            <v>355000.00000000518</v>
          </cell>
          <cell r="G38">
            <v>356999.99999999767</v>
          </cell>
          <cell r="H38">
            <v>361000.00000000588</v>
          </cell>
          <cell r="I38">
            <v>372000</v>
          </cell>
          <cell r="J38">
            <v>378000.00000000361</v>
          </cell>
          <cell r="K38">
            <v>384999.99999999732</v>
          </cell>
          <cell r="L38">
            <v>389999.9999999979</v>
          </cell>
          <cell r="M38">
            <v>385795.45058332902</v>
          </cell>
          <cell r="N38">
            <v>388344.39166048996</v>
          </cell>
          <cell r="O38">
            <v>378058.6829009814</v>
          </cell>
          <cell r="P38">
            <v>388618.85521521338</v>
          </cell>
          <cell r="Q38">
            <v>384122.69612728065</v>
          </cell>
          <cell r="R38">
            <v>399182.16170340858</v>
          </cell>
          <cell r="S38">
            <v>417829.91098373628</v>
          </cell>
        </row>
        <row r="39">
          <cell r="A39" t="str">
            <v>H0Z</v>
          </cell>
          <cell r="B39" t="str">
            <v>Cad</v>
          </cell>
          <cell r="C39">
            <v>122000.00000000067</v>
          </cell>
          <cell r="D39">
            <v>139000.00000000151</v>
          </cell>
          <cell r="E39">
            <v>150000.00000000087</v>
          </cell>
          <cell r="F39">
            <v>148000.00000000102</v>
          </cell>
          <cell r="G39">
            <v>170000</v>
          </cell>
          <cell r="H39">
            <v>142999.99999999945</v>
          </cell>
          <cell r="I39">
            <v>156000.0000000009</v>
          </cell>
          <cell r="J39">
            <v>155000.00000000247</v>
          </cell>
          <cell r="K39">
            <v>185000.00000000102</v>
          </cell>
          <cell r="L39">
            <v>191000</v>
          </cell>
          <cell r="M39">
            <v>195525.73844572945</v>
          </cell>
          <cell r="N39">
            <v>223776.97512721637</v>
          </cell>
          <cell r="O39">
            <v>221062.20807664088</v>
          </cell>
          <cell r="P39">
            <v>224906.03087611933</v>
          </cell>
          <cell r="Q39">
            <v>214913.15740922649</v>
          </cell>
          <cell r="R39">
            <v>233803.68511814665</v>
          </cell>
          <cell r="S39">
            <v>232875.75341432219</v>
          </cell>
        </row>
        <row r="40">
          <cell r="A40" t="str">
            <v>J0Z</v>
          </cell>
          <cell r="B40" t="str">
            <v>ONQ</v>
          </cell>
          <cell r="C40">
            <v>378000.00000000105</v>
          </cell>
          <cell r="D40">
            <v>371000.00000000058</v>
          </cell>
          <cell r="E40">
            <v>370000.00000000093</v>
          </cell>
          <cell r="F40">
            <v>368000.00000000116</v>
          </cell>
          <cell r="G40">
            <v>377000.00000000303</v>
          </cell>
          <cell r="H40">
            <v>395000.00000000233</v>
          </cell>
          <cell r="I40">
            <v>408000</v>
          </cell>
          <cell r="J40">
            <v>436999.99999999703</v>
          </cell>
          <cell r="K40">
            <v>458000</v>
          </cell>
          <cell r="L40">
            <v>430999.99999999348</v>
          </cell>
          <cell r="M40">
            <v>390110.91159300174</v>
          </cell>
          <cell r="N40">
            <v>397151.00707834831</v>
          </cell>
          <cell r="O40">
            <v>408680.81966536568</v>
          </cell>
          <cell r="P40">
            <v>370468.47406514408</v>
          </cell>
          <cell r="Q40">
            <v>365555.65791890601</v>
          </cell>
          <cell r="R40">
            <v>352887.04231002566</v>
          </cell>
          <cell r="S40">
            <v>328356.20661078452</v>
          </cell>
        </row>
        <row r="41">
          <cell r="A41" t="str">
            <v>J1Z</v>
          </cell>
          <cell r="B41" t="str">
            <v>OQ</v>
          </cell>
          <cell r="C41">
            <v>367999.99999999837</v>
          </cell>
          <cell r="D41">
            <v>361000.00000000175</v>
          </cell>
          <cell r="E41">
            <v>402000.00000000326</v>
          </cell>
          <cell r="F41">
            <v>403000.00000000291</v>
          </cell>
          <cell r="G41">
            <v>399999.99999999674</v>
          </cell>
          <cell r="H41">
            <v>427000.00000000192</v>
          </cell>
          <cell r="I41">
            <v>420000.00000000151</v>
          </cell>
          <cell r="J41">
            <v>439000.00000000244</v>
          </cell>
          <cell r="K41">
            <v>458999.99999999721</v>
          </cell>
          <cell r="L41">
            <v>458999.99999999569</v>
          </cell>
          <cell r="M41">
            <v>456477.6882003803</v>
          </cell>
          <cell r="N41">
            <v>476074.23977630801</v>
          </cell>
          <cell r="O41">
            <v>442306.96386615757</v>
          </cell>
          <cell r="P41">
            <v>435234.10774184112</v>
          </cell>
          <cell r="Q41">
            <v>464042.01695137291</v>
          </cell>
          <cell r="R41">
            <v>463925.3362481221</v>
          </cell>
          <cell r="S41">
            <v>448450.03818282619</v>
          </cell>
        </row>
        <row r="42">
          <cell r="A42" t="str">
            <v>J3Z</v>
          </cell>
          <cell r="B42" t="str">
            <v>OQ</v>
          </cell>
          <cell r="C42">
            <v>700000.00000000326</v>
          </cell>
          <cell r="D42">
            <v>695000.00000000512</v>
          </cell>
          <cell r="E42">
            <v>707000.00000000105</v>
          </cell>
          <cell r="F42">
            <v>752000.00000000757</v>
          </cell>
          <cell r="G42">
            <v>725999.99999999697</v>
          </cell>
          <cell r="H42">
            <v>742000.00000000419</v>
          </cell>
          <cell r="I42">
            <v>736999.99999999488</v>
          </cell>
          <cell r="J42">
            <v>761000.0000000064</v>
          </cell>
          <cell r="K42">
            <v>764999.9999999908</v>
          </cell>
          <cell r="L42">
            <v>744999.99999998976</v>
          </cell>
          <cell r="M42">
            <v>733884.53540111391</v>
          </cell>
          <cell r="N42">
            <v>729785.02252763254</v>
          </cell>
          <cell r="O42">
            <v>738036.35637952341</v>
          </cell>
          <cell r="P42">
            <v>760382.30469848495</v>
          </cell>
          <cell r="Q42">
            <v>784465.82509158389</v>
          </cell>
          <cell r="R42">
            <v>775068.82708834077</v>
          </cell>
          <cell r="S42">
            <v>754324.61011344159</v>
          </cell>
        </row>
        <row r="43">
          <cell r="A43" t="str">
            <v>J4Z</v>
          </cell>
          <cell r="B43" t="str">
            <v>PI ter</v>
          </cell>
          <cell r="C43">
            <v>35000.000000000568</v>
          </cell>
          <cell r="D43">
            <v>44000.000000000357</v>
          </cell>
          <cell r="E43">
            <v>43999.999999999876</v>
          </cell>
          <cell r="F43">
            <v>49000.000000000713</v>
          </cell>
          <cell r="G43">
            <v>45999.999999999825</v>
          </cell>
          <cell r="H43">
            <v>42000.00000000008</v>
          </cell>
          <cell r="I43">
            <v>41000.000000000189</v>
          </cell>
          <cell r="J43">
            <v>59000.000000000626</v>
          </cell>
          <cell r="K43">
            <v>67999.999999999593</v>
          </cell>
          <cell r="L43">
            <v>83000.000000001834</v>
          </cell>
          <cell r="M43">
            <v>81877.199047880727</v>
          </cell>
          <cell r="N43">
            <v>103768.84971503909</v>
          </cell>
          <cell r="O43">
            <v>95482.164063520613</v>
          </cell>
          <cell r="P43">
            <v>97085.257115448199</v>
          </cell>
          <cell r="Q43">
            <v>86715.152765894993</v>
          </cell>
          <cell r="R43">
            <v>98435.125813949475</v>
          </cell>
          <cell r="S43">
            <v>90505.649073459252</v>
          </cell>
        </row>
        <row r="44">
          <cell r="A44" t="str">
            <v>J5Z</v>
          </cell>
          <cell r="B44" t="str">
            <v>EQ</v>
          </cell>
          <cell r="C44">
            <v>149000.00000000192</v>
          </cell>
          <cell r="D44">
            <v>138000.00000000099</v>
          </cell>
          <cell r="E44">
            <v>140000</v>
          </cell>
          <cell r="F44">
            <v>145000</v>
          </cell>
          <cell r="G44">
            <v>145000</v>
          </cell>
          <cell r="H44">
            <v>154999.99999999843</v>
          </cell>
          <cell r="I44">
            <v>151000.00000000131</v>
          </cell>
          <cell r="J44">
            <v>153999.99999999924</v>
          </cell>
          <cell r="K44">
            <v>162999.99999999895</v>
          </cell>
          <cell r="L44">
            <v>175999.99999999217</v>
          </cell>
          <cell r="M44">
            <v>176641.78823463203</v>
          </cell>
          <cell r="N44">
            <v>179949.432753175</v>
          </cell>
          <cell r="O44">
            <v>161475.26972981964</v>
          </cell>
          <cell r="P44">
            <v>152647.74751866676</v>
          </cell>
          <cell r="Q44">
            <v>195057.98206101437</v>
          </cell>
          <cell r="R44">
            <v>186151.700003579</v>
          </cell>
          <cell r="S44">
            <v>183398.69132794905</v>
          </cell>
        </row>
        <row r="45">
          <cell r="A45" t="str">
            <v>J6Z</v>
          </cell>
          <cell r="B45" t="str">
            <v>Cad</v>
          </cell>
          <cell r="C45">
            <v>50000.000000000276</v>
          </cell>
          <cell r="D45">
            <v>48000.000000000662</v>
          </cell>
          <cell r="E45">
            <v>51999.999999999694</v>
          </cell>
          <cell r="F45">
            <v>47999.999999999927</v>
          </cell>
          <cell r="G45">
            <v>49999.999999999593</v>
          </cell>
          <cell r="H45">
            <v>49999.99999999944</v>
          </cell>
          <cell r="I45">
            <v>55000</v>
          </cell>
          <cell r="J45">
            <v>58000.000000000618</v>
          </cell>
          <cell r="K45">
            <v>69000</v>
          </cell>
          <cell r="L45">
            <v>63000.000000000153</v>
          </cell>
          <cell r="M45">
            <v>64596.805107469452</v>
          </cell>
          <cell r="N45">
            <v>56739.171078908439</v>
          </cell>
          <cell r="O45">
            <v>67886.795799300802</v>
          </cell>
          <cell r="P45">
            <v>63763.127059561259</v>
          </cell>
          <cell r="Q45">
            <v>69004.32558466609</v>
          </cell>
          <cell r="R45">
            <v>85974.594929937972</v>
          </cell>
          <cell r="S45">
            <v>84871.517629298032</v>
          </cell>
        </row>
        <row r="46">
          <cell r="A46" t="str">
            <v>K0Z</v>
          </cell>
          <cell r="B46" t="str">
            <v>Ind</v>
          </cell>
          <cell r="C46">
            <v>153000</v>
          </cell>
          <cell r="D46">
            <v>142000</v>
          </cell>
          <cell r="E46">
            <v>124000</v>
          </cell>
          <cell r="F46">
            <v>122000</v>
          </cell>
          <cell r="G46">
            <v>118000</v>
          </cell>
          <cell r="H46">
            <v>121000</v>
          </cell>
          <cell r="I46">
            <v>123999.99999999945</v>
          </cell>
          <cell r="J46">
            <v>133000.00000000119</v>
          </cell>
          <cell r="K46">
            <v>136000</v>
          </cell>
          <cell r="L46">
            <v>130999.99999999814</v>
          </cell>
          <cell r="M46">
            <v>125415.71924699466</v>
          </cell>
          <cell r="N46">
            <v>145249.29052438829</v>
          </cell>
          <cell r="O46">
            <v>110518.72631279445</v>
          </cell>
          <cell r="P46">
            <v>111527.34174192813</v>
          </cell>
          <cell r="Q46">
            <v>116383.5373186307</v>
          </cell>
          <cell r="R46">
            <v>110278.09346431396</v>
          </cell>
          <cell r="S46">
            <v>129164.47564313629</v>
          </cell>
        </row>
        <row r="47">
          <cell r="A47" t="str">
            <v>L0Z</v>
          </cell>
          <cell r="B47" t="str">
            <v>EQ</v>
          </cell>
          <cell r="C47">
            <v>593000.00000000093</v>
          </cell>
          <cell r="D47">
            <v>624999.99999999639</v>
          </cell>
          <cell r="E47">
            <v>624999.9999999986</v>
          </cell>
          <cell r="F47">
            <v>627999.99999999825</v>
          </cell>
          <cell r="G47">
            <v>605999.99999999069</v>
          </cell>
          <cell r="H47">
            <v>577999.99999999383</v>
          </cell>
          <cell r="I47">
            <v>575000.00000000512</v>
          </cell>
          <cell r="J47">
            <v>567000</v>
          </cell>
          <cell r="K47">
            <v>544000.0000000007</v>
          </cell>
          <cell r="L47">
            <v>544999.9999999922</v>
          </cell>
          <cell r="M47">
            <v>553408.39495648141</v>
          </cell>
          <cell r="N47">
            <v>495174.33079371147</v>
          </cell>
          <cell r="O47">
            <v>511474.87208491034</v>
          </cell>
          <cell r="P47">
            <v>476931.62276106823</v>
          </cell>
          <cell r="Q47">
            <v>481900.43288317259</v>
          </cell>
          <cell r="R47">
            <v>495688.39790837455</v>
          </cell>
          <cell r="S47">
            <v>471735.30169620429</v>
          </cell>
        </row>
        <row r="48">
          <cell r="A48" t="str">
            <v>L1Z</v>
          </cell>
          <cell r="B48" t="str">
            <v>EQ</v>
          </cell>
          <cell r="C48">
            <v>360000</v>
          </cell>
          <cell r="D48">
            <v>347999.99999999627</v>
          </cell>
          <cell r="E48">
            <v>346000.00000000361</v>
          </cell>
          <cell r="F48">
            <v>364999.99999999622</v>
          </cell>
          <cell r="G48">
            <v>365999.99999999773</v>
          </cell>
          <cell r="H48">
            <v>365999.99999999796</v>
          </cell>
          <cell r="I48">
            <v>360999.99999999854</v>
          </cell>
          <cell r="J48">
            <v>381000.00000000099</v>
          </cell>
          <cell r="K48">
            <v>377000</v>
          </cell>
          <cell r="L48">
            <v>387999.99999999616</v>
          </cell>
          <cell r="M48">
            <v>394629.81015888177</v>
          </cell>
          <cell r="N48">
            <v>392100.69644432369</v>
          </cell>
          <cell r="O48">
            <v>382810.49950931047</v>
          </cell>
          <cell r="P48">
            <v>338938.87022797466</v>
          </cell>
          <cell r="Q48">
            <v>362943.60502320045</v>
          </cell>
          <cell r="R48">
            <v>377960.92468267336</v>
          </cell>
          <cell r="S48">
            <v>374760.18809212255</v>
          </cell>
        </row>
        <row r="49">
          <cell r="A49" t="str">
            <v>L2Z</v>
          </cell>
          <cell r="B49" t="str">
            <v>EQ</v>
          </cell>
          <cell r="C49">
            <v>227999.99999999837</v>
          </cell>
          <cell r="D49">
            <v>272000.00000000099</v>
          </cell>
          <cell r="E49">
            <v>269000</v>
          </cell>
          <cell r="F49">
            <v>272000</v>
          </cell>
          <cell r="G49">
            <v>267999.99999999907</v>
          </cell>
          <cell r="H49">
            <v>277999.99999999616</v>
          </cell>
          <cell r="I49">
            <v>315000.00000000122</v>
          </cell>
          <cell r="J49">
            <v>371999.99999999942</v>
          </cell>
          <cell r="K49">
            <v>387999.99999999802</v>
          </cell>
          <cell r="L49">
            <v>450999.99999999849</v>
          </cell>
          <cell r="M49">
            <v>458998.40768463409</v>
          </cell>
          <cell r="N49">
            <v>419871.1412388843</v>
          </cell>
          <cell r="O49">
            <v>421214.89378161036</v>
          </cell>
          <cell r="P49">
            <v>428079.32325506234</v>
          </cell>
          <cell r="Q49">
            <v>413180.89533528185</v>
          </cell>
          <cell r="R49">
            <v>423314.43770279485</v>
          </cell>
          <cell r="S49">
            <v>434798.89060761768</v>
          </cell>
        </row>
        <row r="50">
          <cell r="A50" t="str">
            <v>L3Z</v>
          </cell>
          <cell r="B50" t="str">
            <v>PI ter</v>
          </cell>
          <cell r="C50">
            <v>193000.00000000081</v>
          </cell>
          <cell r="D50">
            <v>180000.00000000122</v>
          </cell>
          <cell r="E50">
            <v>172000</v>
          </cell>
          <cell r="F50">
            <v>153000.00000000049</v>
          </cell>
          <cell r="G50">
            <v>170999.99999999753</v>
          </cell>
          <cell r="H50">
            <v>157000.0000000009</v>
          </cell>
          <cell r="I50">
            <v>152999.99999999907</v>
          </cell>
          <cell r="J50">
            <v>154000</v>
          </cell>
          <cell r="K50">
            <v>144999.99999999837</v>
          </cell>
          <cell r="L50">
            <v>143999.99999999872</v>
          </cell>
          <cell r="M50">
            <v>143833.73562404126</v>
          </cell>
          <cell r="N50">
            <v>158416.46048963314</v>
          </cell>
          <cell r="O50">
            <v>173665.57845711251</v>
          </cell>
          <cell r="P50">
            <v>157119.45060009341</v>
          </cell>
          <cell r="Q50">
            <v>165034.50684643717</v>
          </cell>
          <cell r="R50">
            <v>168739.12560180321</v>
          </cell>
          <cell r="S50">
            <v>158806.27072534678</v>
          </cell>
        </row>
        <row r="51">
          <cell r="A51" t="str">
            <v>L4Z</v>
          </cell>
          <cell r="B51" t="str">
            <v>PI ter</v>
          </cell>
          <cell r="C51">
            <v>206000.00000000221</v>
          </cell>
          <cell r="D51">
            <v>205000.00000000192</v>
          </cell>
          <cell r="E51">
            <v>190999.99999999831</v>
          </cell>
          <cell r="F51">
            <v>205000.00000000052</v>
          </cell>
          <cell r="G51">
            <v>221000.0000000007</v>
          </cell>
          <cell r="H51">
            <v>229000.00000000079</v>
          </cell>
          <cell r="I51">
            <v>223000</v>
          </cell>
          <cell r="J51">
            <v>252000</v>
          </cell>
          <cell r="K51">
            <v>253999.99999999942</v>
          </cell>
          <cell r="L51">
            <v>290000.00000000052</v>
          </cell>
          <cell r="M51">
            <v>285414.63547428139</v>
          </cell>
          <cell r="N51">
            <v>306929.28432577825</v>
          </cell>
          <cell r="O51">
            <v>307292.72804773855</v>
          </cell>
          <cell r="P51">
            <v>314030.55799604103</v>
          </cell>
          <cell r="Q51">
            <v>334833.99126570154</v>
          </cell>
          <cell r="R51">
            <v>355834.93184796569</v>
          </cell>
          <cell r="S51">
            <v>342935.1753037583</v>
          </cell>
        </row>
        <row r="52">
          <cell r="A52" t="str">
            <v>L5Z</v>
          </cell>
          <cell r="B52" t="str">
            <v>Cad</v>
          </cell>
          <cell r="C52">
            <v>372000.00000000093</v>
          </cell>
          <cell r="D52">
            <v>363000.00000000186</v>
          </cell>
          <cell r="E52">
            <v>371999.99999999936</v>
          </cell>
          <cell r="F52">
            <v>384000</v>
          </cell>
          <cell r="G52">
            <v>397999.99999999744</v>
          </cell>
          <cell r="H52">
            <v>408999.99999999802</v>
          </cell>
          <cell r="I52">
            <v>427999.99999999773</v>
          </cell>
          <cell r="J52">
            <v>463000.00000000349</v>
          </cell>
          <cell r="K52">
            <v>475999.99999999342</v>
          </cell>
          <cell r="L52">
            <v>507000.00000000221</v>
          </cell>
          <cell r="M52">
            <v>522279.10004197375</v>
          </cell>
          <cell r="N52">
            <v>522893.38579459419</v>
          </cell>
          <cell r="O52">
            <v>519090.53847015218</v>
          </cell>
          <cell r="P52">
            <v>526900.45216648129</v>
          </cell>
          <cell r="Q52">
            <v>541909.52587888949</v>
          </cell>
          <cell r="R52">
            <v>571640.15019641991</v>
          </cell>
          <cell r="S52">
            <v>592285.31131160399</v>
          </cell>
        </row>
        <row r="53">
          <cell r="A53" t="str">
            <v>L6Z</v>
          </cell>
          <cell r="B53" t="str">
            <v>Ind</v>
          </cell>
          <cell r="C53">
            <v>149000.00000000058</v>
          </cell>
          <cell r="D53">
            <v>150000.00000000052</v>
          </cell>
          <cell r="E53">
            <v>157999.99999999951</v>
          </cell>
          <cell r="F53">
            <v>148000</v>
          </cell>
          <cell r="G53">
            <v>144000</v>
          </cell>
          <cell r="H53">
            <v>147000.00000000076</v>
          </cell>
          <cell r="I53">
            <v>146999.99999999901</v>
          </cell>
          <cell r="J53">
            <v>152000.00000000093</v>
          </cell>
          <cell r="K53">
            <v>159999.99999999834</v>
          </cell>
          <cell r="L53">
            <v>142000</v>
          </cell>
          <cell r="M53">
            <v>143910.28577407269</v>
          </cell>
          <cell r="N53">
            <v>156736.69816129404</v>
          </cell>
          <cell r="O53">
            <v>141806.32476875745</v>
          </cell>
          <cell r="P53">
            <v>155799.16761833205</v>
          </cell>
          <cell r="Q53">
            <v>167662.0192471715</v>
          </cell>
          <cell r="R53">
            <v>178927.85630992366</v>
          </cell>
          <cell r="S53">
            <v>169073.76593451854</v>
          </cell>
        </row>
        <row r="54">
          <cell r="A54" t="str">
            <v>M0Z</v>
          </cell>
          <cell r="B54" t="str">
            <v>EQ</v>
          </cell>
          <cell r="C54">
            <v>46000.000000000342</v>
          </cell>
          <cell r="D54">
            <v>44999.99999999992</v>
          </cell>
          <cell r="E54">
            <v>37000.00000000016</v>
          </cell>
          <cell r="F54">
            <v>32000</v>
          </cell>
          <cell r="G54">
            <v>27999.999999999709</v>
          </cell>
          <cell r="H54">
            <v>31999.999999999902</v>
          </cell>
          <cell r="I54">
            <v>35000</v>
          </cell>
          <cell r="J54">
            <v>36000.000000000065</v>
          </cell>
          <cell r="K54">
            <v>35999.999999999593</v>
          </cell>
          <cell r="L54">
            <v>37999.999999998108</v>
          </cell>
          <cell r="M54">
            <v>39573.673744575462</v>
          </cell>
          <cell r="N54">
            <v>38781.592635921807</v>
          </cell>
          <cell r="O54">
            <v>36900.566178760222</v>
          </cell>
          <cell r="P54">
            <v>34804.570654827105</v>
          </cell>
          <cell r="Q54">
            <v>28394.30721870247</v>
          </cell>
          <cell r="R54">
            <v>32059.15482311499</v>
          </cell>
          <cell r="S54">
            <v>37889.804314099274</v>
          </cell>
        </row>
        <row r="55">
          <cell r="A55" t="str">
            <v>M1Z</v>
          </cell>
          <cell r="B55" t="str">
            <v>PI ter</v>
          </cell>
          <cell r="C55">
            <v>145000.00000000143</v>
          </cell>
          <cell r="D55">
            <v>128000.00000000146</v>
          </cell>
          <cell r="E55">
            <v>135999.99999999878</v>
          </cell>
          <cell r="F55">
            <v>126000.0000000023</v>
          </cell>
          <cell r="G55">
            <v>126000</v>
          </cell>
          <cell r="H55">
            <v>120000.00000000079</v>
          </cell>
          <cell r="I55">
            <v>157000</v>
          </cell>
          <cell r="J55">
            <v>164000.00000000067</v>
          </cell>
          <cell r="K55">
            <v>164000</v>
          </cell>
          <cell r="L55">
            <v>167999.99999999683</v>
          </cell>
          <cell r="M55">
            <v>165208.64050326394</v>
          </cell>
          <cell r="N55">
            <v>177324.84608257579</v>
          </cell>
          <cell r="O55">
            <v>168897.10683828691</v>
          </cell>
          <cell r="P55">
            <v>137515.59125955126</v>
          </cell>
          <cell r="Q55">
            <v>138889.08182437182</v>
          </cell>
          <cell r="R55">
            <v>181862.75290606348</v>
          </cell>
          <cell r="S55">
            <v>176466.17286522992</v>
          </cell>
        </row>
        <row r="56">
          <cell r="A56" t="str">
            <v>M2Z</v>
          </cell>
          <cell r="B56" t="str">
            <v>Cad</v>
          </cell>
          <cell r="C56">
            <v>128000.00000000221</v>
          </cell>
          <cell r="D56">
            <v>138000.00000000227</v>
          </cell>
          <cell r="E56">
            <v>133000</v>
          </cell>
          <cell r="F56">
            <v>130000</v>
          </cell>
          <cell r="G56">
            <v>147999.99999999892</v>
          </cell>
          <cell r="H56">
            <v>150000</v>
          </cell>
          <cell r="I56">
            <v>183000</v>
          </cell>
          <cell r="J56">
            <v>193000.00000000128</v>
          </cell>
          <cell r="K56">
            <v>251000</v>
          </cell>
          <cell r="L56">
            <v>261000</v>
          </cell>
          <cell r="M56">
            <v>266964.96079808928</v>
          </cell>
          <cell r="N56">
            <v>282390.84960002656</v>
          </cell>
          <cell r="O56">
            <v>322577.31892969407</v>
          </cell>
          <cell r="P56">
            <v>350707.60363056965</v>
          </cell>
          <cell r="Q56">
            <v>318038.21089599206</v>
          </cell>
          <cell r="R56">
            <v>295787.96242935333</v>
          </cell>
          <cell r="S56">
            <v>334277.42725241173</v>
          </cell>
        </row>
        <row r="57">
          <cell r="A57" t="str">
            <v>N0Z</v>
          </cell>
          <cell r="B57" t="str">
            <v>Cad</v>
          </cell>
          <cell r="C57">
            <v>190000.00000000128</v>
          </cell>
          <cell r="D57">
            <v>189000.00000000378</v>
          </cell>
          <cell r="E57">
            <v>209000.00000000163</v>
          </cell>
          <cell r="F57">
            <v>215000</v>
          </cell>
          <cell r="G57">
            <v>207000</v>
          </cell>
          <cell r="H57">
            <v>221999.99999999817</v>
          </cell>
          <cell r="I57">
            <v>232999.99999999881</v>
          </cell>
          <cell r="J57">
            <v>244000.00000000058</v>
          </cell>
          <cell r="K57">
            <v>242999.99999999919</v>
          </cell>
          <cell r="L57">
            <v>253000</v>
          </cell>
          <cell r="M57">
            <v>258752.07085378453</v>
          </cell>
          <cell r="N57">
            <v>276096.38185518724</v>
          </cell>
          <cell r="O57">
            <v>286593.23248848756</v>
          </cell>
          <cell r="P57">
            <v>298239.58365504816</v>
          </cell>
          <cell r="Q57">
            <v>326679.41613571107</v>
          </cell>
          <cell r="R57">
            <v>376898.78421391244</v>
          </cell>
          <cell r="S57">
            <v>358256.30138726498</v>
          </cell>
        </row>
        <row r="58">
          <cell r="A58" t="str">
            <v>P0Z</v>
          </cell>
          <cell r="B58" t="str">
            <v>EQ</v>
          </cell>
          <cell r="C58">
            <v>843999.99999999371</v>
          </cell>
          <cell r="D58">
            <v>849000.00000000885</v>
          </cell>
          <cell r="E58">
            <v>869000.00000000268</v>
          </cell>
          <cell r="F58">
            <v>884999.99999999604</v>
          </cell>
          <cell r="G58">
            <v>853999.99999999884</v>
          </cell>
          <cell r="H58">
            <v>851999.99999999593</v>
          </cell>
          <cell r="I58">
            <v>844000.00000000338</v>
          </cell>
          <cell r="J58">
            <v>906999.9999999936</v>
          </cell>
          <cell r="K58">
            <v>901999.99999999406</v>
          </cell>
          <cell r="L58">
            <v>893999.99999995844</v>
          </cell>
          <cell r="M58">
            <v>915239.96676118544</v>
          </cell>
          <cell r="N58">
            <v>906336.2071818416</v>
          </cell>
          <cell r="O58">
            <v>892088.89241245703</v>
          </cell>
          <cell r="P58">
            <v>896026.45895910612</v>
          </cell>
          <cell r="Q58">
            <v>947493.25283786957</v>
          </cell>
          <cell r="R58">
            <v>942921.08708772634</v>
          </cell>
          <cell r="S58">
            <v>889321.35702948226</v>
          </cell>
        </row>
        <row r="59">
          <cell r="A59" t="str">
            <v>P1Z</v>
          </cell>
          <cell r="B59" t="str">
            <v>PI ter</v>
          </cell>
          <cell r="C59">
            <v>437000</v>
          </cell>
          <cell r="D59">
            <v>431000.00000000425</v>
          </cell>
          <cell r="E59">
            <v>401000</v>
          </cell>
          <cell r="F59">
            <v>399000.00000000373</v>
          </cell>
          <cell r="G59">
            <v>393999.99999999854</v>
          </cell>
          <cell r="H59">
            <v>394000.00000000314</v>
          </cell>
          <cell r="I59">
            <v>397999.99999999901</v>
          </cell>
          <cell r="J59">
            <v>393999.99999999814</v>
          </cell>
          <cell r="K59">
            <v>411999.99999999703</v>
          </cell>
          <cell r="L59">
            <v>412000.00000000087</v>
          </cell>
          <cell r="M59">
            <v>412788.6305303488</v>
          </cell>
          <cell r="N59">
            <v>391557.66964279761</v>
          </cell>
          <cell r="O59">
            <v>409981.20755331352</v>
          </cell>
          <cell r="P59">
            <v>409730.67410172377</v>
          </cell>
          <cell r="Q59">
            <v>414367.94771925936</v>
          </cell>
          <cell r="R59">
            <v>431545.06307619822</v>
          </cell>
          <cell r="S59">
            <v>417753.09950475005</v>
          </cell>
        </row>
        <row r="60">
          <cell r="A60" t="str">
            <v>P2Z</v>
          </cell>
          <cell r="B60" t="str">
            <v>Cad</v>
          </cell>
          <cell r="C60">
            <v>302000.00000000175</v>
          </cell>
          <cell r="D60">
            <v>317000.00000000338</v>
          </cell>
          <cell r="E60">
            <v>319999.99999999593</v>
          </cell>
          <cell r="F60">
            <v>325000.00000000052</v>
          </cell>
          <cell r="G60">
            <v>317999.99999999901</v>
          </cell>
          <cell r="H60">
            <v>331999.99999999721</v>
          </cell>
          <cell r="I60">
            <v>340999.99999999907</v>
          </cell>
          <cell r="J60">
            <v>344000.00000000268</v>
          </cell>
          <cell r="K60">
            <v>332000.00000000221</v>
          </cell>
          <cell r="L60">
            <v>367000</v>
          </cell>
          <cell r="M60">
            <v>377442.4969361035</v>
          </cell>
          <cell r="N60">
            <v>378209.05596122274</v>
          </cell>
          <cell r="O60">
            <v>406578.15538747748</v>
          </cell>
          <cell r="P60">
            <v>397486.78867598582</v>
          </cell>
          <cell r="Q60">
            <v>427955.06607072247</v>
          </cell>
          <cell r="R60">
            <v>402896.32897112262</v>
          </cell>
          <cell r="S60">
            <v>424717.41389898991</v>
          </cell>
        </row>
        <row r="61">
          <cell r="A61" t="str">
            <v>P3Z</v>
          </cell>
          <cell r="B61" t="str">
            <v>Cad</v>
          </cell>
          <cell r="C61">
            <v>53000.000000000575</v>
          </cell>
          <cell r="D61">
            <v>53000.0000000008</v>
          </cell>
          <cell r="E61">
            <v>62000.000000000306</v>
          </cell>
          <cell r="F61">
            <v>59000.000000000233</v>
          </cell>
          <cell r="G61">
            <v>49999.999999999593</v>
          </cell>
          <cell r="H61">
            <v>49999.999999999753</v>
          </cell>
          <cell r="I61">
            <v>53000.000000000065</v>
          </cell>
          <cell r="J61">
            <v>58000.00000000024</v>
          </cell>
          <cell r="K61">
            <v>52999.999999999593</v>
          </cell>
          <cell r="L61">
            <v>51000.000000000342</v>
          </cell>
          <cell r="M61">
            <v>52886.558689569341</v>
          </cell>
          <cell r="N61">
            <v>57070.252040188578</v>
          </cell>
          <cell r="O61">
            <v>59535.098347936</v>
          </cell>
          <cell r="P61">
            <v>74574.017606179026</v>
          </cell>
          <cell r="Q61">
            <v>63406.556748966766</v>
          </cell>
          <cell r="R61">
            <v>78421.756851587343</v>
          </cell>
          <cell r="S61">
            <v>79930.766721670661</v>
          </cell>
        </row>
        <row r="62">
          <cell r="A62" t="str">
            <v>P4Z</v>
          </cell>
          <cell r="B62" t="str">
            <v>EQ</v>
          </cell>
          <cell r="C62">
            <v>745999.99999999523</v>
          </cell>
          <cell r="D62">
            <v>753000.00000000151</v>
          </cell>
          <cell r="E62">
            <v>717999.99999998743</v>
          </cell>
          <cell r="F62">
            <v>703999.9999999929</v>
          </cell>
          <cell r="G62">
            <v>670000</v>
          </cell>
          <cell r="H62">
            <v>683000.00000000081</v>
          </cell>
          <cell r="I62">
            <v>553000</v>
          </cell>
          <cell r="J62">
            <v>536000.0000000021</v>
          </cell>
          <cell r="K62">
            <v>480999.99999999505</v>
          </cell>
          <cell r="L62">
            <v>398000.55556979176</v>
          </cell>
          <cell r="M62">
            <v>403615.5192733169</v>
          </cell>
          <cell r="N62">
            <v>424610.29437942611</v>
          </cell>
          <cell r="O62">
            <v>433425.45357552386</v>
          </cell>
          <cell r="P62">
            <v>410921.13433919509</v>
          </cell>
          <cell r="Q62">
            <v>463613.6911643559</v>
          </cell>
          <cell r="R62">
            <v>423077.95619524189</v>
          </cell>
          <cell r="S62">
            <v>378911.85917544377</v>
          </cell>
        </row>
        <row r="63">
          <cell r="A63" t="str">
            <v>Q0Z</v>
          </cell>
          <cell r="B63" t="str">
            <v>EQ</v>
          </cell>
          <cell r="C63">
            <v>353999.99999999924</v>
          </cell>
          <cell r="D63">
            <v>319000</v>
          </cell>
          <cell r="E63">
            <v>321999.99999999843</v>
          </cell>
          <cell r="F63">
            <v>320000</v>
          </cell>
          <cell r="G63">
            <v>306999.99999999703</v>
          </cell>
          <cell r="H63">
            <v>312999.99999999616</v>
          </cell>
          <cell r="I63">
            <v>304000.0000000014</v>
          </cell>
          <cell r="J63">
            <v>293000.00000000198</v>
          </cell>
          <cell r="K63">
            <v>296999.99999999948</v>
          </cell>
          <cell r="L63">
            <v>302999.99999998778</v>
          </cell>
          <cell r="M63">
            <v>310425.15492721717</v>
          </cell>
          <cell r="N63">
            <v>278964.26506953314</v>
          </cell>
          <cell r="O63">
            <v>295845.51911491004</v>
          </cell>
          <cell r="P63">
            <v>320165.97317172779</v>
          </cell>
          <cell r="Q63">
            <v>296639.4508797155</v>
          </cell>
          <cell r="R63">
            <v>299036.64701312495</v>
          </cell>
          <cell r="S63">
            <v>296772.78090796387</v>
          </cell>
        </row>
        <row r="64">
          <cell r="A64" t="str">
            <v>Q1Z</v>
          </cell>
          <cell r="B64" t="str">
            <v>PI ter</v>
          </cell>
          <cell r="C64">
            <v>165000.00000000285</v>
          </cell>
          <cell r="D64">
            <v>164000.00000000154</v>
          </cell>
          <cell r="E64">
            <v>164999.99999999919</v>
          </cell>
          <cell r="F64">
            <v>163999.9999999993</v>
          </cell>
          <cell r="G64">
            <v>161999.99999999904</v>
          </cell>
          <cell r="H64">
            <v>171000</v>
          </cell>
          <cell r="I64">
            <v>162000.00000000131</v>
          </cell>
          <cell r="J64">
            <v>172999.99999999901</v>
          </cell>
          <cell r="K64">
            <v>160999.99999999808</v>
          </cell>
          <cell r="L64">
            <v>180000.00000000122</v>
          </cell>
          <cell r="M64">
            <v>179907.70208914118</v>
          </cell>
          <cell r="N64">
            <v>174231.51515969518</v>
          </cell>
          <cell r="O64">
            <v>187377.41430168966</v>
          </cell>
          <cell r="P64">
            <v>194026.43801812929</v>
          </cell>
          <cell r="Q64">
            <v>188781.72039235735</v>
          </cell>
          <cell r="R64">
            <v>213659.45163106077</v>
          </cell>
          <cell r="S64">
            <v>221055.83192578275</v>
          </cell>
        </row>
        <row r="65">
          <cell r="A65" t="str">
            <v>Q2Z</v>
          </cell>
          <cell r="B65" t="str">
            <v>Cad</v>
          </cell>
          <cell r="C65">
            <v>177000.0000000007</v>
          </cell>
          <cell r="D65">
            <v>172000.00000000163</v>
          </cell>
          <cell r="E65">
            <v>175999.99999999866</v>
          </cell>
          <cell r="F65">
            <v>185999.99999999948</v>
          </cell>
          <cell r="G65">
            <v>182999.9999999993</v>
          </cell>
          <cell r="H65">
            <v>191999.99999999889</v>
          </cell>
          <cell r="I65">
            <v>185000.00000000064</v>
          </cell>
          <cell r="J65">
            <v>172000.00000000143</v>
          </cell>
          <cell r="K65">
            <v>181000</v>
          </cell>
          <cell r="L65">
            <v>194000.00000000346</v>
          </cell>
          <cell r="M65">
            <v>198700.74729178497</v>
          </cell>
          <cell r="N65">
            <v>194490.27794093831</v>
          </cell>
          <cell r="O65">
            <v>234074.32613685119</v>
          </cell>
          <cell r="P65">
            <v>254091.47142240597</v>
          </cell>
          <cell r="Q65">
            <v>257739.81165251735</v>
          </cell>
          <cell r="R65">
            <v>257388.139950229</v>
          </cell>
          <cell r="S65">
            <v>273769.89132025494</v>
          </cell>
        </row>
        <row r="66">
          <cell r="A66" t="str">
            <v>R0Z</v>
          </cell>
          <cell r="B66" t="str">
            <v>ENQ</v>
          </cell>
          <cell r="C66">
            <v>270000.00000000326</v>
          </cell>
          <cell r="D66">
            <v>284000.0000000007</v>
          </cell>
          <cell r="E66">
            <v>276000.00000000128</v>
          </cell>
          <cell r="F66">
            <v>279000.00000000192</v>
          </cell>
          <cell r="G66">
            <v>293999.99999999907</v>
          </cell>
          <cell r="H66">
            <v>299000.00000000227</v>
          </cell>
          <cell r="I66">
            <v>304000</v>
          </cell>
          <cell r="J66">
            <v>296000.00000000233</v>
          </cell>
          <cell r="K66">
            <v>310000</v>
          </cell>
          <cell r="L66">
            <v>314999.99999999616</v>
          </cell>
          <cell r="M66">
            <v>307311.33068841533</v>
          </cell>
          <cell r="N66">
            <v>327616.39632127091</v>
          </cell>
          <cell r="O66">
            <v>321318.52298640169</v>
          </cell>
          <cell r="P66">
            <v>324736.66460783535</v>
          </cell>
          <cell r="Q66">
            <v>334330.0062430682</v>
          </cell>
          <cell r="R66">
            <v>311219.6809629231</v>
          </cell>
          <cell r="S66">
            <v>282442.84952146211</v>
          </cell>
        </row>
        <row r="67">
          <cell r="A67" t="str">
            <v>R1Z</v>
          </cell>
          <cell r="B67" t="str">
            <v>EQ</v>
          </cell>
          <cell r="C67">
            <v>674000.00000000605</v>
          </cell>
          <cell r="D67">
            <v>685999.99999999651</v>
          </cell>
          <cell r="E67">
            <v>713000.00000000268</v>
          </cell>
          <cell r="F67">
            <v>713000.00000000454</v>
          </cell>
          <cell r="G67">
            <v>693999.99999999476</v>
          </cell>
          <cell r="H67">
            <v>695000.00000000151</v>
          </cell>
          <cell r="I67">
            <v>753999.99999999674</v>
          </cell>
          <cell r="J67">
            <v>781000.00000000291</v>
          </cell>
          <cell r="K67">
            <v>787999.99999999744</v>
          </cell>
          <cell r="L67">
            <v>785999.99999997858</v>
          </cell>
          <cell r="M67">
            <v>787337.42011198495</v>
          </cell>
          <cell r="N67">
            <v>761580.62557312648</v>
          </cell>
          <cell r="O67">
            <v>782630.98553574493</v>
          </cell>
          <cell r="P67">
            <v>817897.09748618014</v>
          </cell>
          <cell r="Q67">
            <v>845495.48956869659</v>
          </cell>
          <cell r="R67">
            <v>831241.15636790032</v>
          </cell>
          <cell r="S67">
            <v>879085.93276568805</v>
          </cell>
        </row>
        <row r="68">
          <cell r="A68" t="str">
            <v>R2Z</v>
          </cell>
          <cell r="B68" t="str">
            <v>PI ter</v>
          </cell>
          <cell r="C68">
            <v>435000.00000000565</v>
          </cell>
          <cell r="D68">
            <v>465000</v>
          </cell>
          <cell r="E68">
            <v>477999.99999999709</v>
          </cell>
          <cell r="F68">
            <v>479000.00000000611</v>
          </cell>
          <cell r="G68">
            <v>447999.9999999975</v>
          </cell>
          <cell r="H68">
            <v>461000.00000000157</v>
          </cell>
          <cell r="I68">
            <v>470000</v>
          </cell>
          <cell r="J68">
            <v>499000</v>
          </cell>
          <cell r="K68">
            <v>480999.99999999721</v>
          </cell>
          <cell r="L68">
            <v>509999.99999999575</v>
          </cell>
          <cell r="M68">
            <v>504831.55292992562</v>
          </cell>
          <cell r="N68">
            <v>506119.79219965311</v>
          </cell>
          <cell r="O68">
            <v>475120.48507233773</v>
          </cell>
          <cell r="P68">
            <v>490436.88820434094</v>
          </cell>
          <cell r="Q68">
            <v>490405.46128428658</v>
          </cell>
          <cell r="R68">
            <v>541136.19509441266</v>
          </cell>
          <cell r="S68">
            <v>544778.84806836233</v>
          </cell>
        </row>
        <row r="69">
          <cell r="A69" t="str">
            <v>R3Z</v>
          </cell>
          <cell r="B69" t="str">
            <v>Ind</v>
          </cell>
          <cell r="C69">
            <v>576000.00000000524</v>
          </cell>
          <cell r="D69">
            <v>561000.00000000221</v>
          </cell>
          <cell r="E69">
            <v>567999.99999999581</v>
          </cell>
          <cell r="F69">
            <v>566000.0000000007</v>
          </cell>
          <cell r="G69">
            <v>566000.00000000419</v>
          </cell>
          <cell r="H69">
            <v>571000.00000001013</v>
          </cell>
          <cell r="I69">
            <v>556999.99999999674</v>
          </cell>
          <cell r="J69">
            <v>514999.99999999511</v>
          </cell>
          <cell r="K69">
            <v>533999.99999999872</v>
          </cell>
          <cell r="L69">
            <v>522000.00000000215</v>
          </cell>
          <cell r="M69">
            <v>530327.31927252421</v>
          </cell>
          <cell r="N69">
            <v>529302.79752709693</v>
          </cell>
          <cell r="O69">
            <v>563832.24759353988</v>
          </cell>
          <cell r="P69">
            <v>544562.5376587779</v>
          </cell>
          <cell r="Q69">
            <v>587410.25655026699</v>
          </cell>
          <cell r="R69">
            <v>547534.09142085642</v>
          </cell>
          <cell r="S69">
            <v>577465.94467479934</v>
          </cell>
        </row>
        <row r="70">
          <cell r="A70" t="str">
            <v>R4Z</v>
          </cell>
          <cell r="B70" t="str">
            <v>Cad</v>
          </cell>
          <cell r="C70">
            <v>357000.00000000274</v>
          </cell>
          <cell r="D70">
            <v>370000.0000000021</v>
          </cell>
          <cell r="E70">
            <v>362999.99999999907</v>
          </cell>
          <cell r="F70">
            <v>370000.00000000146</v>
          </cell>
          <cell r="G70">
            <v>354999.99999999662</v>
          </cell>
          <cell r="H70">
            <v>367999.99999999726</v>
          </cell>
          <cell r="I70">
            <v>364999.99999999901</v>
          </cell>
          <cell r="J70">
            <v>406000.00000000448</v>
          </cell>
          <cell r="K70">
            <v>408999.9999999975</v>
          </cell>
          <cell r="L70">
            <v>432000.00000000559</v>
          </cell>
          <cell r="M70">
            <v>442590.68807581713</v>
          </cell>
          <cell r="N70">
            <v>462783.80932319333</v>
          </cell>
          <cell r="O70">
            <v>451011.98142971098</v>
          </cell>
          <cell r="P70">
            <v>494237.57206325239</v>
          </cell>
          <cell r="Q70">
            <v>519410.25212222879</v>
          </cell>
          <cell r="R70">
            <v>523360.89053764334</v>
          </cell>
          <cell r="S70">
            <v>511037.10784806369</v>
          </cell>
        </row>
        <row r="71">
          <cell r="A71" t="str">
            <v>S0Z</v>
          </cell>
          <cell r="B71" t="str">
            <v>OQ</v>
          </cell>
          <cell r="C71">
            <v>244000.00000000058</v>
          </cell>
          <cell r="D71">
            <v>253000.00000000131</v>
          </cell>
          <cell r="E71">
            <v>229000.00000000108</v>
          </cell>
          <cell r="F71">
            <v>234999.99999999921</v>
          </cell>
          <cell r="G71">
            <v>246999.99999999843</v>
          </cell>
          <cell r="H71">
            <v>252000.00000000134</v>
          </cell>
          <cell r="I71">
            <v>267999.99999999866</v>
          </cell>
          <cell r="J71">
            <v>267999.99999999878</v>
          </cell>
          <cell r="K71">
            <v>255000.00000000114</v>
          </cell>
          <cell r="L71">
            <v>255999.99999999808</v>
          </cell>
          <cell r="M71">
            <v>257321.44583941367</v>
          </cell>
          <cell r="N71">
            <v>236593.87674195424</v>
          </cell>
          <cell r="O71">
            <v>262131.96124148293</v>
          </cell>
          <cell r="P71">
            <v>258088.00894583011</v>
          </cell>
          <cell r="Q71">
            <v>275017.18231971591</v>
          </cell>
          <cell r="R71">
            <v>243236.34513340032</v>
          </cell>
          <cell r="S71">
            <v>263029.60871235217</v>
          </cell>
        </row>
        <row r="72">
          <cell r="A72" t="str">
            <v>S1Z</v>
          </cell>
          <cell r="B72" t="str">
            <v>OQ</v>
          </cell>
          <cell r="C72">
            <v>279000.00000000146</v>
          </cell>
          <cell r="D72">
            <v>282000</v>
          </cell>
          <cell r="E72">
            <v>279999.99999999831</v>
          </cell>
          <cell r="F72">
            <v>278000.00000000081</v>
          </cell>
          <cell r="G72">
            <v>285000.00000000239</v>
          </cell>
          <cell r="H72">
            <v>288999.99999999895</v>
          </cell>
          <cell r="I72">
            <v>294999.9999999986</v>
          </cell>
          <cell r="J72">
            <v>312000.00000000087</v>
          </cell>
          <cell r="K72">
            <v>304999.99999999895</v>
          </cell>
          <cell r="L72">
            <v>308999.99999999686</v>
          </cell>
          <cell r="M72">
            <v>307095.64394141478</v>
          </cell>
          <cell r="N72">
            <v>308963.71349931427</v>
          </cell>
          <cell r="O72">
            <v>308844.04705755803</v>
          </cell>
          <cell r="P72">
            <v>333058.00201163813</v>
          </cell>
          <cell r="Q72">
            <v>339145.76828782208</v>
          </cell>
          <cell r="R72">
            <v>301927.77502016199</v>
          </cell>
          <cell r="S72">
            <v>337079.17802550539</v>
          </cell>
        </row>
        <row r="73">
          <cell r="A73" t="str">
            <v>S2Z</v>
          </cell>
          <cell r="B73" t="str">
            <v>ENQ</v>
          </cell>
          <cell r="C73">
            <v>309000.00000000285</v>
          </cell>
          <cell r="D73">
            <v>291999.99999999942</v>
          </cell>
          <cell r="E73">
            <v>311000.00000000151</v>
          </cell>
          <cell r="F73">
            <v>308000.0000000014</v>
          </cell>
          <cell r="G73">
            <v>304000</v>
          </cell>
          <cell r="H73">
            <v>302000.00000000076</v>
          </cell>
          <cell r="I73">
            <v>323999.99999999825</v>
          </cell>
          <cell r="J73">
            <v>313000.00000000343</v>
          </cell>
          <cell r="K73">
            <v>327999.99999999854</v>
          </cell>
          <cell r="L73">
            <v>327999.99999999721</v>
          </cell>
          <cell r="M73">
            <v>316594.4776470646</v>
          </cell>
          <cell r="N73">
            <v>333394.88781479688</v>
          </cell>
          <cell r="O73">
            <v>334111.31487541832</v>
          </cell>
          <cell r="P73">
            <v>358206.71657225344</v>
          </cell>
          <cell r="Q73">
            <v>352035.00247121765</v>
          </cell>
          <cell r="R73">
            <v>342825.12161760888</v>
          </cell>
          <cell r="S73">
            <v>343475.97789055965</v>
          </cell>
        </row>
        <row r="74">
          <cell r="A74" t="str">
            <v>S3Z</v>
          </cell>
          <cell r="B74" t="str">
            <v>Ind</v>
          </cell>
          <cell r="C74">
            <v>235000</v>
          </cell>
          <cell r="D74">
            <v>240000.0000000009</v>
          </cell>
          <cell r="E74">
            <v>238999.99999999901</v>
          </cell>
          <cell r="F74">
            <v>205000</v>
          </cell>
          <cell r="G74">
            <v>207000</v>
          </cell>
          <cell r="H74">
            <v>216000.00000000105</v>
          </cell>
          <cell r="I74">
            <v>219000</v>
          </cell>
          <cell r="J74">
            <v>209999.99999999881</v>
          </cell>
          <cell r="K74">
            <v>200999.99999999869</v>
          </cell>
          <cell r="L74">
            <v>193000</v>
          </cell>
          <cell r="M74">
            <v>198754.12628533959</v>
          </cell>
          <cell r="N74">
            <v>203919.36946061684</v>
          </cell>
          <cell r="O74">
            <v>216312.6137970261</v>
          </cell>
          <cell r="P74">
            <v>216638.80062746227</v>
          </cell>
          <cell r="Q74">
            <v>201588.58344806393</v>
          </cell>
          <cell r="R74">
            <v>210172.30161116715</v>
          </cell>
          <cell r="S74">
            <v>204447.00198054471</v>
          </cell>
        </row>
        <row r="75">
          <cell r="A75" t="str">
            <v>T0Z</v>
          </cell>
          <cell r="B75" t="str">
            <v>EQ</v>
          </cell>
          <cell r="C75">
            <v>162999.99999999889</v>
          </cell>
          <cell r="D75">
            <v>172999.99999999942</v>
          </cell>
          <cell r="E75">
            <v>176000</v>
          </cell>
          <cell r="F75">
            <v>170999.99999999683</v>
          </cell>
          <cell r="G75">
            <v>165999.99999999924</v>
          </cell>
          <cell r="H75">
            <v>161999.9999999993</v>
          </cell>
          <cell r="I75">
            <v>178000.00000000079</v>
          </cell>
          <cell r="J75">
            <v>182000.00000000166</v>
          </cell>
          <cell r="K75">
            <v>180999.9999999977</v>
          </cell>
          <cell r="L75">
            <v>191999.99999999939</v>
          </cell>
          <cell r="M75">
            <v>193200.04583222428</v>
          </cell>
          <cell r="N75">
            <v>193845.83753814298</v>
          </cell>
          <cell r="O75">
            <v>211568.21710506215</v>
          </cell>
          <cell r="P75">
            <v>205686.50388240174</v>
          </cell>
          <cell r="Q75">
            <v>209560.87444893984</v>
          </cell>
          <cell r="R75">
            <v>212579.35061374394</v>
          </cell>
          <cell r="S75">
            <v>218835.83388470346</v>
          </cell>
        </row>
        <row r="76">
          <cell r="A76" t="str">
            <v>T1Z</v>
          </cell>
          <cell r="B76" t="str">
            <v>ENQ</v>
          </cell>
          <cell r="C76">
            <v>218999.99999999919</v>
          </cell>
          <cell r="D76">
            <v>207999.99999999849</v>
          </cell>
          <cell r="E76">
            <v>223000.00000000326</v>
          </cell>
          <cell r="F76">
            <v>253000.0000000016</v>
          </cell>
          <cell r="G76">
            <v>258000.00000000052</v>
          </cell>
          <cell r="H76">
            <v>246000.0000000007</v>
          </cell>
          <cell r="I76">
            <v>260000</v>
          </cell>
          <cell r="J76">
            <v>257000.00000000093</v>
          </cell>
          <cell r="K76">
            <v>273999.99999999808</v>
          </cell>
          <cell r="L76">
            <v>259000</v>
          </cell>
          <cell r="M76">
            <v>256689.75362078584</v>
          </cell>
          <cell r="N76">
            <v>270566.41657919233</v>
          </cell>
          <cell r="O76">
            <v>253217.60059599805</v>
          </cell>
          <cell r="P76">
            <v>240770.14593816886</v>
          </cell>
          <cell r="Q76">
            <v>237213.60923214932</v>
          </cell>
          <cell r="R76">
            <v>247200.1704857327</v>
          </cell>
          <cell r="S76">
            <v>245936.59491602864</v>
          </cell>
        </row>
        <row r="77">
          <cell r="A77" t="str">
            <v>T2A</v>
          </cell>
          <cell r="B77" t="str">
            <v>ENQ</v>
          </cell>
          <cell r="D77">
            <v>216999.99999999875</v>
          </cell>
          <cell r="E77">
            <v>233000</v>
          </cell>
          <cell r="F77">
            <v>241000.00000000093</v>
          </cell>
          <cell r="G77">
            <v>290999.99999999785</v>
          </cell>
          <cell r="H77">
            <v>326999.99999999913</v>
          </cell>
          <cell r="I77">
            <v>340999.99999999924</v>
          </cell>
          <cell r="J77">
            <v>345000.00000000407</v>
          </cell>
          <cell r="K77">
            <v>340999.99999999802</v>
          </cell>
          <cell r="L77">
            <v>357999.99999998196</v>
          </cell>
          <cell r="M77">
            <v>353402.70718012354</v>
          </cell>
          <cell r="N77">
            <v>393246.81818700768</v>
          </cell>
          <cell r="O77">
            <v>419241.29165443219</v>
          </cell>
          <cell r="P77">
            <v>445275.20689972537</v>
          </cell>
          <cell r="Q77">
            <v>468289.63324985898</v>
          </cell>
          <cell r="R77">
            <v>501711.93475753977</v>
          </cell>
          <cell r="S77">
            <v>535084.75227931119</v>
          </cell>
        </row>
        <row r="78">
          <cell r="A78" t="str">
            <v>T2B</v>
          </cell>
          <cell r="B78" t="str">
            <v>ENQ</v>
          </cell>
          <cell r="C78">
            <v>452000</v>
          </cell>
          <cell r="D78">
            <v>268000</v>
          </cell>
          <cell r="E78">
            <v>293000.00000000413</v>
          </cell>
          <cell r="F78">
            <v>301000.00000000052</v>
          </cell>
          <cell r="G78">
            <v>309999.99999999779</v>
          </cell>
          <cell r="H78">
            <v>340000</v>
          </cell>
          <cell r="I78">
            <v>350999.9999999975</v>
          </cell>
          <cell r="J78">
            <v>371000.00000000483</v>
          </cell>
          <cell r="K78">
            <v>384999.99999999779</v>
          </cell>
          <cell r="L78">
            <v>392999.99999999464</v>
          </cell>
          <cell r="M78">
            <v>388876.10161371349</v>
          </cell>
          <cell r="N78">
            <v>425569.00895395479</v>
          </cell>
          <cell r="O78">
            <v>423973.07762735756</v>
          </cell>
          <cell r="P78">
            <v>407725.23424673674</v>
          </cell>
          <cell r="Q78">
            <v>410932.78633472417</v>
          </cell>
          <cell r="R78">
            <v>421591.62554946565</v>
          </cell>
          <cell r="S78">
            <v>416778.40706552786</v>
          </cell>
        </row>
        <row r="79">
          <cell r="A79" t="str">
            <v>T3Z</v>
          </cell>
          <cell r="B79" t="str">
            <v>ENQ</v>
          </cell>
          <cell r="C79">
            <v>155000.00000000166</v>
          </cell>
          <cell r="D79">
            <v>154000.00000000064</v>
          </cell>
          <cell r="E79">
            <v>151999.99999999948</v>
          </cell>
          <cell r="F79">
            <v>172000.00000000207</v>
          </cell>
          <cell r="G79">
            <v>185000</v>
          </cell>
          <cell r="H79">
            <v>195000.00000000122</v>
          </cell>
          <cell r="I79">
            <v>201000</v>
          </cell>
          <cell r="J79">
            <v>195000.00000000218</v>
          </cell>
          <cell r="K79">
            <v>202999.99999999892</v>
          </cell>
          <cell r="L79">
            <v>198999.99999999936</v>
          </cell>
          <cell r="M79">
            <v>192642.73196409308</v>
          </cell>
          <cell r="N79">
            <v>199503.85756136378</v>
          </cell>
          <cell r="O79">
            <v>196080.1736794624</v>
          </cell>
          <cell r="P79">
            <v>194687.85976497328</v>
          </cell>
          <cell r="Q79">
            <v>205369.32957165685</v>
          </cell>
          <cell r="R79">
            <v>219719.22090467895</v>
          </cell>
          <cell r="S79">
            <v>199921.63542411383</v>
          </cell>
        </row>
        <row r="80">
          <cell r="A80" t="str">
            <v>T4Z</v>
          </cell>
          <cell r="B80" t="str">
            <v>ENQ</v>
          </cell>
          <cell r="C80">
            <v>1209000</v>
          </cell>
          <cell r="D80">
            <v>1182000</v>
          </cell>
          <cell r="E80">
            <v>1196000.000000014</v>
          </cell>
          <cell r="F80">
            <v>1221999.9999999946</v>
          </cell>
          <cell r="G80">
            <v>1213000</v>
          </cell>
          <cell r="H80">
            <v>1209000</v>
          </cell>
          <cell r="I80">
            <v>1215000.0000000054</v>
          </cell>
          <cell r="J80">
            <v>1226000</v>
          </cell>
          <cell r="K80">
            <v>1230000</v>
          </cell>
          <cell r="L80">
            <v>1227999.999999987</v>
          </cell>
          <cell r="M80">
            <v>1192743.8429460695</v>
          </cell>
          <cell r="N80">
            <v>1186671.1124001006</v>
          </cell>
          <cell r="O80">
            <v>1236855.6562336201</v>
          </cell>
          <cell r="P80">
            <v>1246012.5520335003</v>
          </cell>
          <cell r="Q80">
            <v>1271807.1854423315</v>
          </cell>
          <cell r="R80">
            <v>1266292.4773440659</v>
          </cell>
          <cell r="S80">
            <v>1241375.1421365666</v>
          </cell>
        </row>
        <row r="81">
          <cell r="A81" t="str">
            <v>T6Z</v>
          </cell>
          <cell r="B81" t="str">
            <v>Ind</v>
          </cell>
          <cell r="C81">
            <v>75000.000000000626</v>
          </cell>
          <cell r="D81">
            <v>77999.999999999884</v>
          </cell>
          <cell r="E81">
            <v>76999.999999999505</v>
          </cell>
          <cell r="F81">
            <v>74000.00000000016</v>
          </cell>
          <cell r="G81">
            <v>82999.999999999854</v>
          </cell>
          <cell r="H81">
            <v>84000.000000000669</v>
          </cell>
          <cell r="I81">
            <v>75000.000000000291</v>
          </cell>
          <cell r="J81">
            <v>81999.999999999447</v>
          </cell>
          <cell r="K81">
            <v>96999.999999999767</v>
          </cell>
          <cell r="L81">
            <v>108000.0000000046</v>
          </cell>
          <cell r="M81">
            <v>108503.74436748395</v>
          </cell>
          <cell r="N81">
            <v>98364.089077080993</v>
          </cell>
          <cell r="O81">
            <v>96894.517178280177</v>
          </cell>
          <cell r="P81">
            <v>114092.13095421037</v>
          </cell>
          <cell r="Q81">
            <v>127481.77694025337</v>
          </cell>
          <cell r="R81">
            <v>136303.01459454853</v>
          </cell>
          <cell r="S81">
            <v>131267.34352120175</v>
          </cell>
        </row>
        <row r="82">
          <cell r="A82" t="str">
            <v>U0Z</v>
          </cell>
          <cell r="B82" t="str">
            <v>Cad</v>
          </cell>
          <cell r="C82">
            <v>113000.00000000127</v>
          </cell>
          <cell r="D82">
            <v>113000.00000000065</v>
          </cell>
          <cell r="E82">
            <v>128000</v>
          </cell>
          <cell r="F82">
            <v>127000.00000000114</v>
          </cell>
          <cell r="G82">
            <v>120000</v>
          </cell>
          <cell r="H82">
            <v>119000</v>
          </cell>
          <cell r="I82">
            <v>130000</v>
          </cell>
          <cell r="J82">
            <v>141999.99999999939</v>
          </cell>
          <cell r="K82">
            <v>138000</v>
          </cell>
          <cell r="L82">
            <v>148000.00000000128</v>
          </cell>
          <cell r="M82">
            <v>149793.16535114092</v>
          </cell>
          <cell r="N82">
            <v>148020.29459565092</v>
          </cell>
          <cell r="O82">
            <v>154408.80965141408</v>
          </cell>
          <cell r="P82">
            <v>165312.22084710319</v>
          </cell>
          <cell r="Q82">
            <v>153652.45510173787</v>
          </cell>
          <cell r="R82">
            <v>152005.45677330464</v>
          </cell>
          <cell r="S82">
            <v>142031.58309973349</v>
          </cell>
        </row>
        <row r="83">
          <cell r="A83" t="str">
            <v>U1Z</v>
          </cell>
          <cell r="B83" t="str">
            <v>Cad</v>
          </cell>
          <cell r="C83">
            <v>232000.00000000148</v>
          </cell>
          <cell r="D83">
            <v>228000.00000000096</v>
          </cell>
          <cell r="E83">
            <v>240000</v>
          </cell>
          <cell r="F83">
            <v>227000.00000000175</v>
          </cell>
          <cell r="G83">
            <v>247999.99999999735</v>
          </cell>
          <cell r="H83">
            <v>247000</v>
          </cell>
          <cell r="I83">
            <v>265999.99999999872</v>
          </cell>
          <cell r="J83">
            <v>265000.00000000314</v>
          </cell>
          <cell r="K83">
            <v>275999.99999999785</v>
          </cell>
          <cell r="L83">
            <v>277000.0000000018</v>
          </cell>
          <cell r="M83">
            <v>279479.38400990382</v>
          </cell>
          <cell r="N83">
            <v>301076.94724641938</v>
          </cell>
          <cell r="O83">
            <v>322227.19373012998</v>
          </cell>
          <cell r="P83">
            <v>338989.44404369575</v>
          </cell>
          <cell r="Q83">
            <v>335701.70984311239</v>
          </cell>
          <cell r="R83">
            <v>347211.92421215051</v>
          </cell>
          <cell r="S83">
            <v>360953.53478297079</v>
          </cell>
        </row>
        <row r="84">
          <cell r="A84" t="str">
            <v>V0Z</v>
          </cell>
          <cell r="B84" t="str">
            <v>EQ</v>
          </cell>
          <cell r="C84">
            <v>359000</v>
          </cell>
          <cell r="D84">
            <v>373999.99999999691</v>
          </cell>
          <cell r="E84">
            <v>394000.00000000425</v>
          </cell>
          <cell r="F84">
            <v>390999.99999999744</v>
          </cell>
          <cell r="G84">
            <v>399999.99999999162</v>
          </cell>
          <cell r="H84">
            <v>409999.99999999854</v>
          </cell>
          <cell r="I84">
            <v>403999.99999999948</v>
          </cell>
          <cell r="J84">
            <v>424000</v>
          </cell>
          <cell r="K84">
            <v>432999.99999999593</v>
          </cell>
          <cell r="L84">
            <v>453999.99999997398</v>
          </cell>
          <cell r="M84">
            <v>460470.44891874213</v>
          </cell>
          <cell r="N84">
            <v>479199.6889177917</v>
          </cell>
          <cell r="O84">
            <v>466003.85015920363</v>
          </cell>
          <cell r="P84">
            <v>488695.18418175192</v>
          </cell>
          <cell r="Q84">
            <v>485324.75603120867</v>
          </cell>
          <cell r="R84">
            <v>526866.05267186021</v>
          </cell>
          <cell r="S84">
            <v>518696.67760992184</v>
          </cell>
        </row>
        <row r="85">
          <cell r="A85" t="str">
            <v>V1Z</v>
          </cell>
          <cell r="B85" t="str">
            <v>PI ter</v>
          </cell>
          <cell r="C85">
            <v>430000.00000000722</v>
          </cell>
          <cell r="D85">
            <v>429999.99999999913</v>
          </cell>
          <cell r="E85">
            <v>435000.00000000751</v>
          </cell>
          <cell r="F85">
            <v>437000.00000000396</v>
          </cell>
          <cell r="G85">
            <v>432999.99999999924</v>
          </cell>
          <cell r="H85">
            <v>442000.0000000021</v>
          </cell>
          <cell r="I85">
            <v>457000</v>
          </cell>
          <cell r="J85">
            <v>460000</v>
          </cell>
          <cell r="K85">
            <v>473999.9999999954</v>
          </cell>
          <cell r="L85">
            <v>472999.99999999476</v>
          </cell>
          <cell r="M85">
            <v>466387.69266370556</v>
          </cell>
          <cell r="N85">
            <v>453808.74991482671</v>
          </cell>
          <cell r="O85">
            <v>460060.54018851632</v>
          </cell>
          <cell r="P85">
            <v>480383.0486815066</v>
          </cell>
          <cell r="Q85">
            <v>482178.19541383249</v>
          </cell>
          <cell r="R85">
            <v>509498.67845225899</v>
          </cell>
          <cell r="S85">
            <v>546527.35225800704</v>
          </cell>
        </row>
        <row r="86">
          <cell r="A86" t="str">
            <v>V2Z</v>
          </cell>
          <cell r="B86" t="str">
            <v>Cad</v>
          </cell>
          <cell r="C86">
            <v>315000.00000000064</v>
          </cell>
          <cell r="D86">
            <v>334000.0000000032</v>
          </cell>
          <cell r="E86">
            <v>337000.00000000221</v>
          </cell>
          <cell r="F86">
            <v>344000</v>
          </cell>
          <cell r="G86">
            <v>354999.99999999796</v>
          </cell>
          <cell r="H86">
            <v>342000</v>
          </cell>
          <cell r="I86">
            <v>342000</v>
          </cell>
          <cell r="J86">
            <v>309000.00000000442</v>
          </cell>
          <cell r="K86">
            <v>326999.99999999878</v>
          </cell>
          <cell r="L86">
            <v>326999.9999999986</v>
          </cell>
          <cell r="M86">
            <v>335859.22095267195</v>
          </cell>
          <cell r="N86">
            <v>324038.59447975032</v>
          </cell>
          <cell r="O86">
            <v>315954.78860128991</v>
          </cell>
          <cell r="P86">
            <v>316432.02128225897</v>
          </cell>
          <cell r="Q86">
            <v>353832.2663277791</v>
          </cell>
          <cell r="R86">
            <v>379628.47357389395</v>
          </cell>
          <cell r="S86">
            <v>361166.45597965247</v>
          </cell>
        </row>
        <row r="87">
          <cell r="A87" t="str">
            <v>V3Z</v>
          </cell>
          <cell r="B87" t="str">
            <v>PI ter</v>
          </cell>
          <cell r="C87">
            <v>275000.00000000361</v>
          </cell>
          <cell r="D87">
            <v>285999.99999999785</v>
          </cell>
          <cell r="E87">
            <v>286000.00000000227</v>
          </cell>
          <cell r="F87">
            <v>294000.0000000021</v>
          </cell>
          <cell r="G87">
            <v>285999.99999999715</v>
          </cell>
          <cell r="H87">
            <v>296000.00000000122</v>
          </cell>
          <cell r="I87">
            <v>309999.99999999796</v>
          </cell>
          <cell r="J87">
            <v>335000.00000000297</v>
          </cell>
          <cell r="K87">
            <v>329999.99999999447</v>
          </cell>
          <cell r="L87">
            <v>310999.99999999598</v>
          </cell>
          <cell r="M87">
            <v>307442.32949132333</v>
          </cell>
          <cell r="N87">
            <v>321135.01371756953</v>
          </cell>
          <cell r="O87">
            <v>333619.53176784993</v>
          </cell>
          <cell r="P87">
            <v>353700.70456831343</v>
          </cell>
          <cell r="Q87">
            <v>366750.74122135557</v>
          </cell>
          <cell r="R87">
            <v>344214.65741559345</v>
          </cell>
          <cell r="S87">
            <v>362786.1403906825</v>
          </cell>
        </row>
        <row r="88">
          <cell r="A88" t="str">
            <v>V4Z</v>
          </cell>
          <cell r="B88" t="str">
            <v>PI ter</v>
          </cell>
          <cell r="C88">
            <v>125000.00000000114</v>
          </cell>
          <cell r="D88">
            <v>121000</v>
          </cell>
          <cell r="E88">
            <v>142000.00000000079</v>
          </cell>
          <cell r="F88">
            <v>148000.00000000073</v>
          </cell>
          <cell r="G88">
            <v>154999.99999999951</v>
          </cell>
          <cell r="H88">
            <v>167000.00000000061</v>
          </cell>
          <cell r="I88">
            <v>172000</v>
          </cell>
          <cell r="J88">
            <v>205000</v>
          </cell>
          <cell r="K88">
            <v>235999.99999999936</v>
          </cell>
          <cell r="L88">
            <v>246999.99999999232</v>
          </cell>
          <cell r="M88">
            <v>245614.27997259592</v>
          </cell>
          <cell r="N88">
            <v>277844.65138810873</v>
          </cell>
          <cell r="O88">
            <v>285829.61185948789</v>
          </cell>
          <cell r="P88">
            <v>299800.730518508</v>
          </cell>
          <cell r="Q88">
            <v>303099.16291411011</v>
          </cell>
          <cell r="R88">
            <v>288525.50866702758</v>
          </cell>
          <cell r="S88">
            <v>296863.15948391147</v>
          </cell>
        </row>
        <row r="89">
          <cell r="A89" t="str">
            <v>V5Z</v>
          </cell>
          <cell r="B89" t="str">
            <v>PI ter</v>
          </cell>
          <cell r="C89">
            <v>237000.00000000198</v>
          </cell>
          <cell r="D89">
            <v>217000</v>
          </cell>
          <cell r="E89">
            <v>223999.99999999799</v>
          </cell>
          <cell r="F89">
            <v>248000.00000000242</v>
          </cell>
          <cell r="G89">
            <v>276000</v>
          </cell>
          <cell r="H89">
            <v>279000.00000000134</v>
          </cell>
          <cell r="I89">
            <v>305000.00000000204</v>
          </cell>
          <cell r="J89">
            <v>301000.00000000099</v>
          </cell>
          <cell r="K89">
            <v>312999.99999999587</v>
          </cell>
          <cell r="L89">
            <v>305999.99999999703</v>
          </cell>
          <cell r="M89">
            <v>299401.91129367665</v>
          </cell>
          <cell r="N89">
            <v>302421.57676230918</v>
          </cell>
          <cell r="O89">
            <v>292372.07783185376</v>
          </cell>
          <cell r="P89">
            <v>296890.18597648951</v>
          </cell>
          <cell r="Q89">
            <v>302988.545119063</v>
          </cell>
          <cell r="R89">
            <v>316478.90331228176</v>
          </cell>
          <cell r="S89">
            <v>337377.82310644293</v>
          </cell>
        </row>
        <row r="90">
          <cell r="A90" t="str">
            <v>W0Z</v>
          </cell>
          <cell r="B90" t="str">
            <v>Cad</v>
          </cell>
          <cell r="C90">
            <v>1002000</v>
          </cell>
          <cell r="D90">
            <v>980000.00000001071</v>
          </cell>
          <cell r="E90">
            <v>991000.00000000757</v>
          </cell>
          <cell r="F90">
            <v>987000.00000000966</v>
          </cell>
          <cell r="G90">
            <v>981000.00000000268</v>
          </cell>
          <cell r="H90">
            <v>1026000</v>
          </cell>
          <cell r="I90">
            <v>1016000.0000000166</v>
          </cell>
          <cell r="J90">
            <v>1035000.0000000091</v>
          </cell>
          <cell r="K90">
            <v>1055999.9999999879</v>
          </cell>
          <cell r="L90">
            <v>1073999.9999999925</v>
          </cell>
          <cell r="M90">
            <v>1087393.9259815954</v>
          </cell>
          <cell r="N90">
            <v>1084645.7234048021</v>
          </cell>
          <cell r="O90">
            <v>1108805.722643723</v>
          </cell>
          <cell r="P90">
            <v>1052867.7842136915</v>
          </cell>
          <cell r="Q90">
            <v>1038516.3506713777</v>
          </cell>
          <cell r="R90">
            <v>1090463.4646885777</v>
          </cell>
          <cell r="S90">
            <v>1048777.1088650289</v>
          </cell>
        </row>
        <row r="91">
          <cell r="A91" t="str">
            <v>W1Z</v>
          </cell>
          <cell r="B91" t="str">
            <v>PI ter</v>
          </cell>
          <cell r="C91">
            <v>72000.000000000204</v>
          </cell>
          <cell r="D91">
            <v>71000.000000000698</v>
          </cell>
          <cell r="E91">
            <v>74000</v>
          </cell>
          <cell r="F91">
            <v>89000.000000000611</v>
          </cell>
          <cell r="G91">
            <v>96000.000000000393</v>
          </cell>
          <cell r="H91">
            <v>91000.000000001106</v>
          </cell>
          <cell r="I91">
            <v>89000.000000000451</v>
          </cell>
          <cell r="J91">
            <v>101000</v>
          </cell>
          <cell r="K91">
            <v>106999.99999999886</v>
          </cell>
          <cell r="L91">
            <v>119000.00000000138</v>
          </cell>
          <cell r="M91">
            <v>117635.94501550191</v>
          </cell>
          <cell r="N91">
            <v>114434.13807646908</v>
          </cell>
          <cell r="O91">
            <v>115012.99850304217</v>
          </cell>
          <cell r="P91">
            <v>123449.28433494868</v>
          </cell>
          <cell r="Q91">
            <v>129190.53036902954</v>
          </cell>
          <cell r="R91">
            <v>148674.38904192383</v>
          </cell>
          <cell r="S91">
            <v>142395.87885296313</v>
          </cell>
        </row>
        <row r="92">
          <cell r="A92" t="str">
            <v>X0Z</v>
          </cell>
          <cell r="B92" t="str">
            <v>Cad</v>
          </cell>
          <cell r="C92">
            <v>22000.000000000167</v>
          </cell>
          <cell r="D92">
            <v>23000</v>
          </cell>
          <cell r="E92">
            <v>16999.999999999938</v>
          </cell>
          <cell r="F92">
            <v>20000.000000000102</v>
          </cell>
          <cell r="G92">
            <v>21000</v>
          </cell>
          <cell r="H92">
            <v>17000.000000000149</v>
          </cell>
          <cell r="I92">
            <v>14000.000000000053</v>
          </cell>
          <cell r="J92">
            <v>16000</v>
          </cell>
          <cell r="K92">
            <v>15000</v>
          </cell>
          <cell r="L92">
            <v>13999.999999999456</v>
          </cell>
          <cell r="M92">
            <v>14375.031700806527</v>
          </cell>
          <cell r="N92">
            <v>15106.477609231277</v>
          </cell>
          <cell r="O92">
            <v>15387.919320260897</v>
          </cell>
          <cell r="P92">
            <v>24118.771524415548</v>
          </cell>
          <cell r="Q92">
            <v>29230.368589404952</v>
          </cell>
          <cell r="R92">
            <v>22679.612927729526</v>
          </cell>
          <cell r="S92">
            <v>22665.708412706765</v>
          </cell>
        </row>
        <row r="93">
          <cell r="A93" t="str">
            <v>ZZZ</v>
          </cell>
          <cell r="C93">
            <v>44000.00000001218</v>
          </cell>
          <cell r="D93">
            <v>31000.000000005919</v>
          </cell>
          <cell r="E93">
            <v>33999.999999998348</v>
          </cell>
          <cell r="F93">
            <v>33999.999999985572</v>
          </cell>
          <cell r="G93">
            <v>35000.000000035361</v>
          </cell>
          <cell r="H93">
            <v>37000.000000050939</v>
          </cell>
          <cell r="I93">
            <v>54000.000000023843</v>
          </cell>
          <cell r="J93">
            <v>49999.999999945241</v>
          </cell>
          <cell r="K93">
            <v>80000.000000005035</v>
          </cell>
          <cell r="L93">
            <v>145999.99999991708</v>
          </cell>
          <cell r="M93">
            <v>52514.629223824762</v>
          </cell>
          <cell r="N93">
            <v>17789.095429412955</v>
          </cell>
          <cell r="O93">
            <v>22507.451115503536</v>
          </cell>
          <cell r="P93">
            <v>17969.694146800834</v>
          </cell>
          <cell r="Q93">
            <v>18512.703987707166</v>
          </cell>
          <cell r="R93">
            <v>19361.144799188114</v>
          </cell>
          <cell r="S93">
            <v>16461.93470195038</v>
          </cell>
        </row>
      </sheetData>
      <sheetData sheetId="1">
        <row r="2">
          <cell r="A2" t="str">
            <v>_01</v>
          </cell>
          <cell r="D2" t="str">
            <v>A0Z</v>
          </cell>
        </row>
        <row r="3">
          <cell r="A3" t="str">
            <v>_02</v>
          </cell>
          <cell r="D3" t="str">
            <v>A1Z</v>
          </cell>
        </row>
        <row r="4">
          <cell r="A4" t="str">
            <v>_03</v>
          </cell>
          <cell r="D4" t="str">
            <v>A2Z</v>
          </cell>
        </row>
        <row r="5">
          <cell r="A5" t="str">
            <v>_04</v>
          </cell>
          <cell r="D5" t="str">
            <v>A3Z</v>
          </cell>
        </row>
        <row r="6">
          <cell r="A6" t="str">
            <v>_05</v>
          </cell>
          <cell r="D6" t="str">
            <v>B0Z</v>
          </cell>
        </row>
        <row r="7">
          <cell r="A7" t="str">
            <v>_06</v>
          </cell>
          <cell r="D7" t="str">
            <v>B1Z</v>
          </cell>
        </row>
        <row r="8">
          <cell r="A8" t="str">
            <v>_07</v>
          </cell>
          <cell r="D8" t="str">
            <v>B2Z</v>
          </cell>
        </row>
        <row r="9">
          <cell r="A9" t="str">
            <v>_08</v>
          </cell>
          <cell r="D9" t="str">
            <v>B3Z</v>
          </cell>
        </row>
        <row r="10">
          <cell r="A10" t="str">
            <v>_09</v>
          </cell>
          <cell r="D10" t="str">
            <v>B4Z</v>
          </cell>
        </row>
        <row r="11">
          <cell r="A11" t="str">
            <v>_10</v>
          </cell>
          <cell r="D11" t="str">
            <v>B5Z</v>
          </cell>
        </row>
        <row r="12">
          <cell r="A12" t="str">
            <v>_11</v>
          </cell>
          <cell r="D12" t="str">
            <v>B6Z</v>
          </cell>
        </row>
        <row r="13">
          <cell r="A13" t="str">
            <v>_12</v>
          </cell>
          <cell r="D13" t="str">
            <v>B7Z</v>
          </cell>
        </row>
        <row r="14">
          <cell r="A14" t="str">
            <v>_13</v>
          </cell>
          <cell r="D14" t="str">
            <v>C0Z</v>
          </cell>
        </row>
        <row r="15">
          <cell r="A15" t="str">
            <v>_14</v>
          </cell>
          <cell r="D15" t="str">
            <v>C1Z</v>
          </cell>
        </row>
        <row r="16">
          <cell r="A16" t="str">
            <v>_15</v>
          </cell>
          <cell r="D16" t="str">
            <v>C2Z</v>
          </cell>
        </row>
        <row r="17">
          <cell r="A17" t="str">
            <v>_16</v>
          </cell>
          <cell r="D17" t="str">
            <v>D0Z</v>
          </cell>
        </row>
        <row r="18">
          <cell r="A18" t="str">
            <v>_17</v>
          </cell>
          <cell r="D18" t="str">
            <v>D1Z</v>
          </cell>
        </row>
        <row r="19">
          <cell r="A19" t="str">
            <v>_18</v>
          </cell>
          <cell r="D19" t="str">
            <v>D2Z</v>
          </cell>
        </row>
        <row r="20">
          <cell r="A20" t="str">
            <v>_19</v>
          </cell>
          <cell r="D20" t="str">
            <v>D3Z</v>
          </cell>
        </row>
        <row r="21">
          <cell r="A21" t="str">
            <v>_20</v>
          </cell>
          <cell r="D21" t="str">
            <v>D4Z</v>
          </cell>
        </row>
        <row r="22">
          <cell r="A22" t="str">
            <v>_21</v>
          </cell>
          <cell r="D22" t="str">
            <v>D6Z</v>
          </cell>
        </row>
        <row r="23">
          <cell r="A23" t="str">
            <v>_22</v>
          </cell>
          <cell r="D23" t="str">
            <v>E0Z</v>
          </cell>
        </row>
        <row r="24">
          <cell r="A24" t="str">
            <v>_23</v>
          </cell>
          <cell r="D24" t="str">
            <v>E1Z</v>
          </cell>
        </row>
        <row r="25">
          <cell r="A25" t="str">
            <v>_24</v>
          </cell>
          <cell r="D25" t="str">
            <v>E2Z</v>
          </cell>
        </row>
        <row r="26">
          <cell r="A26" t="str">
            <v>_25</v>
          </cell>
          <cell r="D26" t="str">
            <v>F0Z</v>
          </cell>
        </row>
        <row r="27">
          <cell r="A27" t="str">
            <v>_26</v>
          </cell>
          <cell r="D27" t="str">
            <v>F1Z</v>
          </cell>
        </row>
        <row r="28">
          <cell r="A28" t="str">
            <v>_27</v>
          </cell>
          <cell r="D28" t="str">
            <v>F2Z</v>
          </cell>
        </row>
        <row r="29">
          <cell r="A29" t="str">
            <v>_28</v>
          </cell>
          <cell r="D29" t="str">
            <v>F3Z</v>
          </cell>
        </row>
        <row r="30">
          <cell r="A30" t="str">
            <v>_29</v>
          </cell>
          <cell r="D30" t="str">
            <v>F4Z</v>
          </cell>
        </row>
        <row r="31">
          <cell r="A31" t="str">
            <v>_30</v>
          </cell>
          <cell r="D31" t="str">
            <v>F5Z</v>
          </cell>
        </row>
        <row r="32">
          <cell r="D32" t="str">
            <v>G0A</v>
          </cell>
        </row>
        <row r="33">
          <cell r="D33" t="str">
            <v>G0B</v>
          </cell>
        </row>
        <row r="34">
          <cell r="D34" t="str">
            <v>G1Z</v>
          </cell>
        </row>
        <row r="35">
          <cell r="D35" t="str">
            <v>H0Z</v>
          </cell>
        </row>
        <row r="36">
          <cell r="D36" t="str">
            <v>J0Z</v>
          </cell>
        </row>
        <row r="37">
          <cell r="D37" t="str">
            <v>J1Z</v>
          </cell>
        </row>
        <row r="38">
          <cell r="D38" t="str">
            <v>J3Z</v>
          </cell>
        </row>
        <row r="39">
          <cell r="D39" t="str">
            <v>J4Z</v>
          </cell>
        </row>
        <row r="40">
          <cell r="D40" t="str">
            <v>J5Z</v>
          </cell>
        </row>
        <row r="41">
          <cell r="D41" t="str">
            <v>J6Z</v>
          </cell>
        </row>
        <row r="42">
          <cell r="D42" t="str">
            <v>K0Z</v>
          </cell>
        </row>
        <row r="43">
          <cell r="D43" t="str">
            <v>L0Z</v>
          </cell>
        </row>
        <row r="44">
          <cell r="D44" t="str">
            <v>L1Z</v>
          </cell>
        </row>
        <row r="45">
          <cell r="D45" t="str">
            <v>L2Z</v>
          </cell>
        </row>
        <row r="46">
          <cell r="D46" t="str">
            <v>L3Z</v>
          </cell>
        </row>
        <row r="47">
          <cell r="D47" t="str">
            <v>L4Z</v>
          </cell>
        </row>
        <row r="48">
          <cell r="D48" t="str">
            <v>L5Z</v>
          </cell>
        </row>
        <row r="49">
          <cell r="D49" t="str">
            <v>L6Z</v>
          </cell>
        </row>
        <row r="50">
          <cell r="D50" t="str">
            <v>M0Z</v>
          </cell>
        </row>
        <row r="51">
          <cell r="D51" t="str">
            <v>M1Z</v>
          </cell>
        </row>
        <row r="52">
          <cell r="D52" t="str">
            <v>M2Z</v>
          </cell>
        </row>
        <row r="53">
          <cell r="D53" t="str">
            <v>N0Z</v>
          </cell>
        </row>
        <row r="54">
          <cell r="D54" t="str">
            <v>P0Z</v>
          </cell>
        </row>
        <row r="55">
          <cell r="D55" t="str">
            <v>P1Z</v>
          </cell>
        </row>
        <row r="56">
          <cell r="D56" t="str">
            <v>P2Z</v>
          </cell>
        </row>
        <row r="57">
          <cell r="D57" t="str">
            <v>P3Z</v>
          </cell>
        </row>
        <row r="58">
          <cell r="D58" t="str">
            <v>P4Z</v>
          </cell>
        </row>
        <row r="59">
          <cell r="D59" t="str">
            <v>Q0Z</v>
          </cell>
        </row>
        <row r="60">
          <cell r="D60" t="str">
            <v>Q1Z</v>
          </cell>
        </row>
        <row r="61">
          <cell r="D61" t="str">
            <v>Q2Z</v>
          </cell>
        </row>
        <row r="62">
          <cell r="D62" t="str">
            <v>R0Z</v>
          </cell>
        </row>
        <row r="63">
          <cell r="D63" t="str">
            <v>R1Z</v>
          </cell>
        </row>
        <row r="64">
          <cell r="D64" t="str">
            <v>R2Z</v>
          </cell>
        </row>
        <row r="65">
          <cell r="D65" t="str">
            <v>R3Z</v>
          </cell>
        </row>
        <row r="66">
          <cell r="D66" t="str">
            <v>R4Z</v>
          </cell>
        </row>
        <row r="67">
          <cell r="D67" t="str">
            <v>S0Z</v>
          </cell>
        </row>
        <row r="68">
          <cell r="D68" t="str">
            <v>S1Z</v>
          </cell>
        </row>
        <row r="69">
          <cell r="D69" t="str">
            <v>S2Z</v>
          </cell>
        </row>
        <row r="70">
          <cell r="D70" t="str">
            <v>S3Z</v>
          </cell>
        </row>
        <row r="71">
          <cell r="D71" t="str">
            <v>T0Z</v>
          </cell>
        </row>
        <row r="72">
          <cell r="D72" t="str">
            <v>T1Z</v>
          </cell>
        </row>
        <row r="73">
          <cell r="D73" t="str">
            <v>T2A</v>
          </cell>
        </row>
        <row r="74">
          <cell r="D74" t="str">
            <v>T2B</v>
          </cell>
        </row>
        <row r="75">
          <cell r="D75" t="str">
            <v>T3Z</v>
          </cell>
        </row>
        <row r="76">
          <cell r="D76" t="str">
            <v>T4Z</v>
          </cell>
        </row>
        <row r="77">
          <cell r="D77" t="str">
            <v>T6Z</v>
          </cell>
        </row>
        <row r="78">
          <cell r="D78" t="str">
            <v>U0Z</v>
          </cell>
        </row>
        <row r="79">
          <cell r="D79" t="str">
            <v>U1Z</v>
          </cell>
        </row>
        <row r="80">
          <cell r="D80" t="str">
            <v>V0Z</v>
          </cell>
        </row>
        <row r="81">
          <cell r="D81" t="str">
            <v>V1Z</v>
          </cell>
        </row>
        <row r="82">
          <cell r="D82" t="str">
            <v>V2Z</v>
          </cell>
        </row>
        <row r="83">
          <cell r="D83" t="str">
            <v>V3Z</v>
          </cell>
        </row>
        <row r="84">
          <cell r="D84" t="str">
            <v>V4Z</v>
          </cell>
        </row>
        <row r="85">
          <cell r="D85" t="str">
            <v>V5Z</v>
          </cell>
        </row>
        <row r="86">
          <cell r="D86" t="str">
            <v>W0Z</v>
          </cell>
        </row>
        <row r="87">
          <cell r="D87" t="str">
            <v>W1Z</v>
          </cell>
        </row>
        <row r="88">
          <cell r="D88" t="str">
            <v>X0Z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 des dates"/>
    </sheetNames>
    <sheetDataSet>
      <sheetData sheetId="0" refreshError="1">
        <row r="1">
          <cell r="C1">
            <v>27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TNES379308"/>
      <sheetName val="listes"/>
    </sheetNames>
    <sheetDataSet>
      <sheetData sheetId="0">
        <row r="4">
          <cell r="A4" t="str">
            <v>nes37</v>
          </cell>
          <cell r="B4" t="str">
            <v>1993</v>
          </cell>
          <cell r="C4" t="str">
            <v>1994</v>
          </cell>
          <cell r="D4" t="str">
            <v>1995</v>
          </cell>
          <cell r="E4" t="str">
            <v>1996</v>
          </cell>
          <cell r="F4" t="str">
            <v>1997</v>
          </cell>
          <cell r="G4" t="str">
            <v>1998</v>
          </cell>
          <cell r="H4" t="str">
            <v>1999</v>
          </cell>
          <cell r="I4" t="str">
            <v>2000</v>
          </cell>
          <cell r="J4" t="str">
            <v>2001</v>
          </cell>
          <cell r="K4" t="str">
            <v>2002</v>
          </cell>
          <cell r="L4" t="str">
            <v>2003</v>
          </cell>
          <cell r="M4" t="str">
            <v>2004</v>
          </cell>
          <cell r="N4" t="str">
            <v>2005</v>
          </cell>
          <cell r="O4" t="str">
            <v>2006</v>
          </cell>
          <cell r="P4" t="str">
            <v>2007</v>
          </cell>
          <cell r="Q4" t="str">
            <v>2008</v>
          </cell>
        </row>
        <row r="5">
          <cell r="A5" t="str">
            <v>00</v>
          </cell>
          <cell r="L5">
            <v>312410.40240090183</v>
          </cell>
          <cell r="M5">
            <v>265503.98502388084</v>
          </cell>
          <cell r="N5">
            <v>217329.01316004878</v>
          </cell>
          <cell r="O5">
            <v>121723.50392069289</v>
          </cell>
          <cell r="P5">
            <v>129085.20859483416</v>
          </cell>
          <cell r="Q5">
            <v>293255.2620797432</v>
          </cell>
        </row>
        <row r="6">
          <cell r="A6" t="str">
            <v>A0</v>
          </cell>
          <cell r="B6">
            <v>1280383.0537617761</v>
          </cell>
          <cell r="C6">
            <v>1211597.0440515194</v>
          </cell>
          <cell r="D6">
            <v>1153229.5104435487</v>
          </cell>
          <cell r="E6">
            <v>1148868.5015667554</v>
          </cell>
          <cell r="F6">
            <v>1106616.2912376695</v>
          </cell>
          <cell r="G6">
            <v>1064716.1990858959</v>
          </cell>
          <cell r="H6">
            <v>1047942.8800834285</v>
          </cell>
          <cell r="I6">
            <v>1041716.2984517898</v>
          </cell>
          <cell r="J6">
            <v>1053804.6864402832</v>
          </cell>
          <cell r="K6">
            <v>1083012.0075623137</v>
          </cell>
          <cell r="L6">
            <v>1027949.7213882939</v>
          </cell>
          <cell r="M6">
            <v>950111.48349885317</v>
          </cell>
          <cell r="N6">
            <v>901179.64927794284</v>
          </cell>
          <cell r="O6">
            <v>933243.28673329751</v>
          </cell>
          <cell r="P6">
            <v>878428.95146662439</v>
          </cell>
          <cell r="Q6">
            <v>794684.16690955183</v>
          </cell>
        </row>
        <row r="7">
          <cell r="A7" t="str">
            <v>B0</v>
          </cell>
          <cell r="B7">
            <v>628571.58555140079</v>
          </cell>
          <cell r="C7">
            <v>630553.06299701391</v>
          </cell>
          <cell r="D7">
            <v>602910.0265553355</v>
          </cell>
          <cell r="E7">
            <v>597249.85754312132</v>
          </cell>
          <cell r="F7">
            <v>631742.32771339081</v>
          </cell>
          <cell r="G7">
            <v>644952.68366265739</v>
          </cell>
          <cell r="H7">
            <v>668127.56275076396</v>
          </cell>
          <cell r="I7">
            <v>659712.94286109973</v>
          </cell>
          <cell r="J7">
            <v>623001.22084849142</v>
          </cell>
          <cell r="K7">
            <v>646013.76268717425</v>
          </cell>
          <cell r="L7">
            <v>626184.04169186403</v>
          </cell>
          <cell r="M7">
            <v>652584.18150090228</v>
          </cell>
          <cell r="N7">
            <v>655622.11846350145</v>
          </cell>
          <cell r="O7">
            <v>601302.22064363502</v>
          </cell>
          <cell r="P7">
            <v>629237.07325160399</v>
          </cell>
          <cell r="Q7">
            <v>615283.46542032866</v>
          </cell>
        </row>
        <row r="8">
          <cell r="A8" t="str">
            <v>C1</v>
          </cell>
          <cell r="B8">
            <v>158935.12140727974</v>
          </cell>
          <cell r="C8">
            <v>148090.97962326038</v>
          </cell>
          <cell r="D8">
            <v>151356.7519115372</v>
          </cell>
          <cell r="E8">
            <v>138346.02833328344</v>
          </cell>
          <cell r="F8">
            <v>137497.39458770605</v>
          </cell>
          <cell r="G8">
            <v>134691.12098430473</v>
          </cell>
          <cell r="H8">
            <v>126722.68469796407</v>
          </cell>
          <cell r="I8">
            <v>120575.96529755776</v>
          </cell>
          <cell r="J8">
            <v>118217.59386973859</v>
          </cell>
          <cell r="K8">
            <v>100512.5639252793</v>
          </cell>
          <cell r="L8">
            <v>95503.437279024263</v>
          </cell>
          <cell r="M8">
            <v>95125.198424566348</v>
          </cell>
          <cell r="N8">
            <v>98067.888151902356</v>
          </cell>
          <cell r="O8">
            <v>87537.749961700232</v>
          </cell>
          <cell r="P8">
            <v>81690.076824856675</v>
          </cell>
          <cell r="Q8">
            <v>90441.29494749452</v>
          </cell>
        </row>
        <row r="9">
          <cell r="A9" t="str">
            <v>C2</v>
          </cell>
          <cell r="B9">
            <v>224493.64889802641</v>
          </cell>
          <cell r="C9">
            <v>217457.79038828914</v>
          </cell>
          <cell r="D9">
            <v>216649.11295534842</v>
          </cell>
          <cell r="E9">
            <v>214575.51455811807</v>
          </cell>
          <cell r="F9">
            <v>212438.9882637705</v>
          </cell>
          <cell r="G9">
            <v>205416.00362632138</v>
          </cell>
          <cell r="H9">
            <v>207928.41177166952</v>
          </cell>
          <cell r="I9">
            <v>226331.95857271604</v>
          </cell>
          <cell r="J9">
            <v>214546.07371779165</v>
          </cell>
          <cell r="K9">
            <v>226052.76188502662</v>
          </cell>
          <cell r="L9">
            <v>220128.17092152653</v>
          </cell>
          <cell r="M9">
            <v>229264.98316756063</v>
          </cell>
          <cell r="N9">
            <v>221073.01626382439</v>
          </cell>
          <cell r="O9">
            <v>230227.08569537761</v>
          </cell>
          <cell r="P9">
            <v>210616.04133867499</v>
          </cell>
          <cell r="Q9">
            <v>207560.42967579205</v>
          </cell>
        </row>
        <row r="10">
          <cell r="A10" t="str">
            <v>C3</v>
          </cell>
          <cell r="B10">
            <v>133762.32141728871</v>
          </cell>
          <cell r="C10">
            <v>130651.12120954547</v>
          </cell>
          <cell r="D10">
            <v>136292.32742257277</v>
          </cell>
          <cell r="E10">
            <v>142977.65938057884</v>
          </cell>
          <cell r="F10">
            <v>148248.06590860686</v>
          </cell>
          <cell r="G10">
            <v>140808.68906597345</v>
          </cell>
          <cell r="H10">
            <v>140345.23584554053</v>
          </cell>
          <cell r="I10">
            <v>148543.86186107475</v>
          </cell>
          <cell r="J10">
            <v>150087.42465871008</v>
          </cell>
          <cell r="K10">
            <v>143366.66243925178</v>
          </cell>
          <cell r="L10">
            <v>146850.32488156031</v>
          </cell>
          <cell r="M10">
            <v>176961.02368462976</v>
          </cell>
          <cell r="N10">
            <v>174397.97907696935</v>
          </cell>
          <cell r="O10">
            <v>146717.58571895681</v>
          </cell>
          <cell r="P10">
            <v>161111.17233042049</v>
          </cell>
          <cell r="Q10">
            <v>169838.92584556027</v>
          </cell>
        </row>
        <row r="11">
          <cell r="A11" t="str">
            <v>C4</v>
          </cell>
          <cell r="B11">
            <v>281437.19094030064</v>
          </cell>
          <cell r="C11">
            <v>266665.95014294906</v>
          </cell>
          <cell r="D11">
            <v>278155.74977922824</v>
          </cell>
          <cell r="E11">
            <v>260930.9714790947</v>
          </cell>
          <cell r="F11">
            <v>264444.88940096804</v>
          </cell>
          <cell r="G11">
            <v>283632.9720484307</v>
          </cell>
          <cell r="H11">
            <v>278118.30381948134</v>
          </cell>
          <cell r="I11">
            <v>270062.82795221847</v>
          </cell>
          <cell r="J11">
            <v>257621.57688129865</v>
          </cell>
          <cell r="K11">
            <v>230219.69179374052</v>
          </cell>
          <cell r="L11">
            <v>220181.91318176329</v>
          </cell>
          <cell r="M11">
            <v>191898.38054214345</v>
          </cell>
          <cell r="N11">
            <v>202173.77701666235</v>
          </cell>
          <cell r="O11">
            <v>196372.45719103882</v>
          </cell>
          <cell r="P11">
            <v>177028.04556577056</v>
          </cell>
          <cell r="Q11">
            <v>167647.85456866375</v>
          </cell>
        </row>
        <row r="12">
          <cell r="A12" t="str">
            <v>D0</v>
          </cell>
          <cell r="B12">
            <v>258238.45350593553</v>
          </cell>
          <cell r="C12">
            <v>252222.3695281088</v>
          </cell>
          <cell r="D12">
            <v>262277.96014768438</v>
          </cell>
          <cell r="E12">
            <v>272283.33480146149</v>
          </cell>
          <cell r="F12">
            <v>287794.63556360302</v>
          </cell>
          <cell r="G12">
            <v>277630.66618530999</v>
          </cell>
          <cell r="H12">
            <v>282608.62067302834</v>
          </cell>
          <cell r="I12">
            <v>280431.30043032602</v>
          </cell>
          <cell r="J12">
            <v>297807.03395446431</v>
          </cell>
          <cell r="K12">
            <v>302752.92302764097</v>
          </cell>
          <cell r="L12">
            <v>301226.14268149872</v>
          </cell>
          <cell r="M12">
            <v>300141.94099649176</v>
          </cell>
          <cell r="N12">
            <v>307881.25174657663</v>
          </cell>
          <cell r="O12">
            <v>296074.10983188223</v>
          </cell>
          <cell r="P12">
            <v>313434.6580491027</v>
          </cell>
          <cell r="Q12">
            <v>333680.59306786751</v>
          </cell>
        </row>
        <row r="13">
          <cell r="A13" t="str">
            <v>E1</v>
          </cell>
          <cell r="B13">
            <v>154543.48150563776</v>
          </cell>
          <cell r="C13">
            <v>147440.22232470859</v>
          </cell>
          <cell r="D13">
            <v>152338.59115526575</v>
          </cell>
          <cell r="E13">
            <v>151957.45341775584</v>
          </cell>
          <cell r="F13">
            <v>145973.80758168764</v>
          </cell>
          <cell r="G13">
            <v>143160.76898133178</v>
          </cell>
          <cell r="H13">
            <v>148045.90329282518</v>
          </cell>
          <cell r="I13">
            <v>152220.25796390741</v>
          </cell>
          <cell r="J13">
            <v>158887.61929420536</v>
          </cell>
          <cell r="K13">
            <v>157113.55309138089</v>
          </cell>
          <cell r="L13">
            <v>151248.1710124879</v>
          </cell>
          <cell r="M13">
            <v>134844.09669889239</v>
          </cell>
          <cell r="N13">
            <v>131706.34960542485</v>
          </cell>
          <cell r="O13">
            <v>143555.36992607461</v>
          </cell>
          <cell r="P13">
            <v>162322.49677071828</v>
          </cell>
          <cell r="Q13">
            <v>161278.55369360882</v>
          </cell>
        </row>
        <row r="14">
          <cell r="A14" t="str">
            <v>E2</v>
          </cell>
          <cell r="B14">
            <v>448266.29875640816</v>
          </cell>
          <cell r="C14">
            <v>422687.24028120434</v>
          </cell>
          <cell r="D14">
            <v>428955.83803401137</v>
          </cell>
          <cell r="E14">
            <v>402830.0445670202</v>
          </cell>
          <cell r="F14">
            <v>405343.45514090714</v>
          </cell>
          <cell r="G14">
            <v>401251.61312728986</v>
          </cell>
          <cell r="H14">
            <v>435913.81533477659</v>
          </cell>
          <cell r="I14">
            <v>442095.38476230175</v>
          </cell>
          <cell r="J14">
            <v>455786.95628826204</v>
          </cell>
          <cell r="K14">
            <v>458043.90283877176</v>
          </cell>
          <cell r="L14">
            <v>449424.79167918448</v>
          </cell>
          <cell r="M14">
            <v>450570.2105978551</v>
          </cell>
          <cell r="N14">
            <v>439207.50848555291</v>
          </cell>
          <cell r="O14">
            <v>435168.39750714641</v>
          </cell>
          <cell r="P14">
            <v>414733.33177580812</v>
          </cell>
          <cell r="Q14">
            <v>415439.21321984549</v>
          </cell>
        </row>
        <row r="15">
          <cell r="A15" t="str">
            <v>E3</v>
          </cell>
          <cell r="B15">
            <v>296612.74778232421</v>
          </cell>
          <cell r="C15">
            <v>282164.56709562615</v>
          </cell>
          <cell r="D15">
            <v>288082.37939084979</v>
          </cell>
          <cell r="E15">
            <v>280726.86216026725</v>
          </cell>
          <cell r="F15">
            <v>273559.11626293598</v>
          </cell>
          <cell r="G15">
            <v>266124.45050264586</v>
          </cell>
          <cell r="H15">
            <v>283725.54047746572</v>
          </cell>
          <cell r="I15">
            <v>277935.74976429297</v>
          </cell>
          <cell r="J15">
            <v>258781.59484665663</v>
          </cell>
          <cell r="K15">
            <v>241038.87164183529</v>
          </cell>
          <cell r="L15">
            <v>235530.0621861518</v>
          </cell>
          <cell r="M15">
            <v>216823.75730453554</v>
          </cell>
          <cell r="N15">
            <v>230819.48600259749</v>
          </cell>
          <cell r="O15">
            <v>254796.16646248827</v>
          </cell>
          <cell r="P15">
            <v>250015.49426163672</v>
          </cell>
          <cell r="Q15">
            <v>215679.46964417177</v>
          </cell>
        </row>
        <row r="16">
          <cell r="A16" t="str">
            <v>F1</v>
          </cell>
          <cell r="B16">
            <v>252253.15821083754</v>
          </cell>
          <cell r="C16">
            <v>219289.24907246151</v>
          </cell>
          <cell r="D16">
            <v>224575.60039726904</v>
          </cell>
          <cell r="E16">
            <v>222246.16920856302</v>
          </cell>
          <cell r="F16">
            <v>209412.60150326023</v>
          </cell>
          <cell r="G16">
            <v>230233.46208686655</v>
          </cell>
          <cell r="H16">
            <v>207803.80781938211</v>
          </cell>
          <cell r="I16">
            <v>196755.68647230952</v>
          </cell>
          <cell r="J16">
            <v>206786.64140567646</v>
          </cell>
          <cell r="K16">
            <v>207293.70656358634</v>
          </cell>
          <cell r="L16">
            <v>189068.9933136247</v>
          </cell>
          <cell r="M16">
            <v>172984.80175020476</v>
          </cell>
          <cell r="N16">
            <v>163009.65788113215</v>
          </cell>
          <cell r="O16">
            <v>158616.25488711434</v>
          </cell>
          <cell r="P16">
            <v>160221.42093266067</v>
          </cell>
          <cell r="Q16">
            <v>131470.60245591222</v>
          </cell>
        </row>
        <row r="17">
          <cell r="A17" t="str">
            <v>F2</v>
          </cell>
          <cell r="B17">
            <v>181273.67703370756</v>
          </cell>
          <cell r="C17">
            <v>153663.82781705758</v>
          </cell>
          <cell r="D17">
            <v>134888.29254643203</v>
          </cell>
          <cell r="E17">
            <v>126630.61819308506</v>
          </cell>
          <cell r="F17">
            <v>124463.75415474629</v>
          </cell>
          <cell r="G17">
            <v>132842.22658612425</v>
          </cell>
          <cell r="H17">
            <v>128430.9287659368</v>
          </cell>
          <cell r="I17">
            <v>124516.82596143048</v>
          </cell>
          <cell r="J17">
            <v>116949.90261473529</v>
          </cell>
          <cell r="K17">
            <v>109465.8551159918</v>
          </cell>
          <cell r="L17">
            <v>98851.975433255415</v>
          </cell>
          <cell r="M17">
            <v>82014.215171313204</v>
          </cell>
          <cell r="N17">
            <v>74872.638910167982</v>
          </cell>
          <cell r="O17">
            <v>71221.910299874085</v>
          </cell>
          <cell r="P17">
            <v>57100.474739733843</v>
          </cell>
          <cell r="Q17">
            <v>61101.074364048494</v>
          </cell>
        </row>
        <row r="18">
          <cell r="A18" t="str">
            <v>F3</v>
          </cell>
          <cell r="B18">
            <v>200999.74937126064</v>
          </cell>
          <cell r="C18">
            <v>189195.2568517552</v>
          </cell>
          <cell r="D18">
            <v>180423.70751917528</v>
          </cell>
          <cell r="E18">
            <v>180324.50550373193</v>
          </cell>
          <cell r="F18">
            <v>173416.70609539573</v>
          </cell>
          <cell r="G18">
            <v>174725.77334456303</v>
          </cell>
          <cell r="H18">
            <v>187616.17953499977</v>
          </cell>
          <cell r="I18">
            <v>186617.93134260291</v>
          </cell>
          <cell r="J18">
            <v>196121.53717912119</v>
          </cell>
          <cell r="K18">
            <v>180502.20863964708</v>
          </cell>
          <cell r="L18">
            <v>173058.50256915946</v>
          </cell>
          <cell r="M18">
            <v>180545.75138617589</v>
          </cell>
          <cell r="N18">
            <v>160985.30255063853</v>
          </cell>
          <cell r="O18">
            <v>154216.37432917694</v>
          </cell>
          <cell r="P18">
            <v>171580.0538154071</v>
          </cell>
          <cell r="Q18">
            <v>184704.29827351807</v>
          </cell>
        </row>
        <row r="19">
          <cell r="A19" t="str">
            <v>F4</v>
          </cell>
          <cell r="B19">
            <v>350394.2292442781</v>
          </cell>
          <cell r="C19">
            <v>342569.93669084128</v>
          </cell>
          <cell r="D19">
            <v>369297.01572957332</v>
          </cell>
          <cell r="E19">
            <v>365877.95136265038</v>
          </cell>
          <cell r="F19">
            <v>378255.59223754163</v>
          </cell>
          <cell r="G19">
            <v>371202.59058509738</v>
          </cell>
          <cell r="H19">
            <v>373194.69523113006</v>
          </cell>
          <cell r="I19">
            <v>400783.86716774729</v>
          </cell>
          <cell r="J19">
            <v>389771.18594270182</v>
          </cell>
          <cell r="K19">
            <v>395543.19016973145</v>
          </cell>
          <cell r="L19">
            <v>374130.51134048094</v>
          </cell>
          <cell r="M19">
            <v>341434.43138064246</v>
          </cell>
          <cell r="N19">
            <v>328261.90286873659</v>
          </cell>
          <cell r="O19">
            <v>318724.53803445562</v>
          </cell>
          <cell r="P19">
            <v>292786.88950036501</v>
          </cell>
          <cell r="Q19">
            <v>312997.28252655</v>
          </cell>
        </row>
        <row r="20">
          <cell r="A20" t="str">
            <v>F5</v>
          </cell>
          <cell r="B20">
            <v>390068.44319276587</v>
          </cell>
          <cell r="C20">
            <v>388687.95605358231</v>
          </cell>
          <cell r="D20">
            <v>387767.45358320064</v>
          </cell>
          <cell r="E20">
            <v>402897.53355918929</v>
          </cell>
          <cell r="F20">
            <v>398297.09444661275</v>
          </cell>
          <cell r="G20">
            <v>414803.6925559339</v>
          </cell>
          <cell r="H20">
            <v>413557.05532465794</v>
          </cell>
          <cell r="I20">
            <v>418010.79572345107</v>
          </cell>
          <cell r="J20">
            <v>434399.5974941699</v>
          </cell>
          <cell r="K20">
            <v>434937.82211524539</v>
          </cell>
          <cell r="L20">
            <v>437435.4712804645</v>
          </cell>
          <cell r="M20">
            <v>419420.63543012383</v>
          </cell>
          <cell r="N20">
            <v>417998.12290672591</v>
          </cell>
          <cell r="O20">
            <v>463637.42210001044</v>
          </cell>
          <cell r="P20">
            <v>441481.18496850645</v>
          </cell>
          <cell r="Q20">
            <v>384284.45967166964</v>
          </cell>
        </row>
        <row r="21">
          <cell r="A21" t="str">
            <v>F6</v>
          </cell>
          <cell r="B21">
            <v>120463.61969879283</v>
          </cell>
          <cell r="C21">
            <v>129985.23297944637</v>
          </cell>
          <cell r="D21">
            <v>135131.16366726111</v>
          </cell>
          <cell r="E21">
            <v>139966.03717779738</v>
          </cell>
          <cell r="F21">
            <v>133915.53508675791</v>
          </cell>
          <cell r="G21">
            <v>141353.50887942073</v>
          </cell>
          <cell r="H21">
            <v>141791.16435561795</v>
          </cell>
          <cell r="I21">
            <v>154342.67817163444</v>
          </cell>
          <cell r="J21">
            <v>161118.38489004501</v>
          </cell>
          <cell r="K21">
            <v>160497.73965157144</v>
          </cell>
          <cell r="L21">
            <v>163109.4900628812</v>
          </cell>
          <cell r="M21">
            <v>166358.74388405861</v>
          </cell>
          <cell r="N21">
            <v>166792.96653011383</v>
          </cell>
          <cell r="O21">
            <v>161172.9319963046</v>
          </cell>
          <cell r="P21">
            <v>172010.84675997039</v>
          </cell>
          <cell r="Q21">
            <v>194933.37433772921</v>
          </cell>
        </row>
        <row r="22">
          <cell r="A22" t="str">
            <v>G1</v>
          </cell>
          <cell r="B22">
            <v>61766.218507219346</v>
          </cell>
          <cell r="C22">
            <v>53079.497227587875</v>
          </cell>
          <cell r="D22">
            <v>58481.869746367323</v>
          </cell>
          <cell r="E22">
            <v>53867.975649779488</v>
          </cell>
          <cell r="F22">
            <v>45231.684741000296</v>
          </cell>
          <cell r="G22">
            <v>43595.367437366462</v>
          </cell>
          <cell r="H22">
            <v>38491.550567720318</v>
          </cell>
          <cell r="I22">
            <v>40463.066949059816</v>
          </cell>
          <cell r="J22">
            <v>38624.386504913105</v>
          </cell>
          <cell r="K22">
            <v>33298.334189546491</v>
          </cell>
          <cell r="L22">
            <v>32776.405906630345</v>
          </cell>
          <cell r="M22">
            <v>33061.6178722943</v>
          </cell>
          <cell r="N22">
            <v>33505.742908988039</v>
          </cell>
          <cell r="O22">
            <v>34834.565587237441</v>
          </cell>
          <cell r="P22">
            <v>38571.194097173699</v>
          </cell>
          <cell r="Q22">
            <v>36329.791083373842</v>
          </cell>
        </row>
        <row r="23">
          <cell r="A23" t="str">
            <v>G2</v>
          </cell>
          <cell r="B23">
            <v>238530.68397830473</v>
          </cell>
          <cell r="C23">
            <v>252115.21530602823</v>
          </cell>
          <cell r="D23">
            <v>242049.56597069383</v>
          </cell>
          <cell r="E23">
            <v>237517.59151012861</v>
          </cell>
          <cell r="F23">
            <v>234840.83801056683</v>
          </cell>
          <cell r="G23">
            <v>219052.7730008965</v>
          </cell>
          <cell r="H23">
            <v>216397.70679622659</v>
          </cell>
          <cell r="I23">
            <v>218257.66082491342</v>
          </cell>
          <cell r="J23">
            <v>239856.35487452726</v>
          </cell>
          <cell r="K23">
            <v>228372.16301133137</v>
          </cell>
          <cell r="L23">
            <v>225041.16182509743</v>
          </cell>
          <cell r="M23">
            <v>222124.28726842938</v>
          </cell>
          <cell r="N23">
            <v>216128.98168781772</v>
          </cell>
          <cell r="O23">
            <v>237117.51988124722</v>
          </cell>
          <cell r="P23">
            <v>196010.59906510232</v>
          </cell>
          <cell r="Q23">
            <v>195088.38108562224</v>
          </cell>
        </row>
        <row r="24">
          <cell r="A24" t="str">
            <v>H0</v>
          </cell>
          <cell r="B24">
            <v>1525536.5223497741</v>
          </cell>
          <cell r="C24">
            <v>1483993.8836194549</v>
          </cell>
          <cell r="D24">
            <v>1515534.3909854481</v>
          </cell>
          <cell r="E24">
            <v>1520308.2694815365</v>
          </cell>
          <cell r="F24">
            <v>1465197.4421520957</v>
          </cell>
          <cell r="G24">
            <v>1424859.4057181855</v>
          </cell>
          <cell r="H24">
            <v>1439792.76332761</v>
          </cell>
          <cell r="I24">
            <v>1488909.3015281032</v>
          </cell>
          <cell r="J24">
            <v>1492874.2447561442</v>
          </cell>
          <cell r="K24">
            <v>1544790.1495431219</v>
          </cell>
          <cell r="L24">
            <v>1526026.8462844393</v>
          </cell>
          <cell r="M24">
            <v>1534384.4512485273</v>
          </cell>
          <cell r="N24">
            <v>1534789.6784052178</v>
          </cell>
          <cell r="O24">
            <v>1611742.3711651803</v>
          </cell>
          <cell r="P24">
            <v>1647830.853482479</v>
          </cell>
          <cell r="Q24">
            <v>1756529.4273963091</v>
          </cell>
        </row>
        <row r="25">
          <cell r="A25" t="str">
            <v>J1</v>
          </cell>
          <cell r="B25">
            <v>427514.64695842238</v>
          </cell>
          <cell r="C25">
            <v>434161.71717689058</v>
          </cell>
          <cell r="D25">
            <v>418523.16014044796</v>
          </cell>
          <cell r="E25">
            <v>408676.08744656265</v>
          </cell>
          <cell r="F25">
            <v>426568.98666094855</v>
          </cell>
          <cell r="G25">
            <v>421316.33204416698</v>
          </cell>
          <cell r="H25">
            <v>428734.58946045075</v>
          </cell>
          <cell r="I25">
            <v>425330.64552188566</v>
          </cell>
          <cell r="J25">
            <v>435238.61171896342</v>
          </cell>
          <cell r="K25">
            <v>446954.44205703319</v>
          </cell>
          <cell r="L25">
            <v>436276.08207567269</v>
          </cell>
          <cell r="M25">
            <v>450850.42145737394</v>
          </cell>
          <cell r="N25">
            <v>455058.66762023245</v>
          </cell>
          <cell r="O25">
            <v>432218.41832466942</v>
          </cell>
          <cell r="P25">
            <v>487412.22617688135</v>
          </cell>
          <cell r="Q25">
            <v>470125.10666438524</v>
          </cell>
        </row>
        <row r="26">
          <cell r="A26" t="str">
            <v>J2</v>
          </cell>
          <cell r="B26">
            <v>946503.14891315927</v>
          </cell>
          <cell r="C26">
            <v>918079.32733991451</v>
          </cell>
          <cell r="D26">
            <v>947853.22917500348</v>
          </cell>
          <cell r="E26">
            <v>994887.96586814034</v>
          </cell>
          <cell r="F26">
            <v>957144.71131335746</v>
          </cell>
          <cell r="G26">
            <v>974151.38059085689</v>
          </cell>
          <cell r="H26">
            <v>934096.10791205533</v>
          </cell>
          <cell r="I26">
            <v>934890.30783073092</v>
          </cell>
          <cell r="J26">
            <v>972806.14852839336</v>
          </cell>
          <cell r="K26">
            <v>997561.83544097969</v>
          </cell>
          <cell r="L26">
            <v>994155.72451578465</v>
          </cell>
          <cell r="M26">
            <v>1000561.8966856196</v>
          </cell>
          <cell r="N26">
            <v>1014253.4826746297</v>
          </cell>
          <cell r="O26">
            <v>1037192.0272098152</v>
          </cell>
          <cell r="P26">
            <v>1035641.9477443541</v>
          </cell>
          <cell r="Q26">
            <v>1014753.1601461614</v>
          </cell>
        </row>
        <row r="27">
          <cell r="A27" t="str">
            <v>J3</v>
          </cell>
          <cell r="B27">
            <v>1744117.5609726501</v>
          </cell>
          <cell r="C27">
            <v>1744501.7790368653</v>
          </cell>
          <cell r="D27">
            <v>1751284.2496907043</v>
          </cell>
          <cell r="E27">
            <v>1760787.2288991732</v>
          </cell>
          <cell r="F27">
            <v>1730256.6400176636</v>
          </cell>
          <cell r="G27">
            <v>1746355.5358791053</v>
          </cell>
          <cell r="H27">
            <v>1793026.2087016017</v>
          </cell>
          <cell r="I27">
            <v>1833690.9687727999</v>
          </cell>
          <cell r="J27">
            <v>1841875.7229761714</v>
          </cell>
          <cell r="K27">
            <v>1849908.221659471</v>
          </cell>
          <cell r="L27">
            <v>1799519.2755834879</v>
          </cell>
          <cell r="M27">
            <v>1821206.325228015</v>
          </cell>
          <cell r="N27">
            <v>1802686.9041512031</v>
          </cell>
          <cell r="O27">
            <v>1830703.3772501051</v>
          </cell>
          <cell r="P27">
            <v>1965991.7279008182</v>
          </cell>
          <cell r="Q27">
            <v>1881224.2717061276</v>
          </cell>
        </row>
        <row r="28">
          <cell r="A28" t="str">
            <v>K0</v>
          </cell>
          <cell r="B28">
            <v>811334.23240904254</v>
          </cell>
          <cell r="C28">
            <v>819000.39953694004</v>
          </cell>
          <cell r="D28">
            <v>818332.98877570673</v>
          </cell>
          <cell r="E28">
            <v>836097.68423413869</v>
          </cell>
          <cell r="F28">
            <v>838950.97777859098</v>
          </cell>
          <cell r="G28">
            <v>862570.20105584944</v>
          </cell>
          <cell r="H28">
            <v>866708.30920186033</v>
          </cell>
          <cell r="I28">
            <v>933872.04937045672</v>
          </cell>
          <cell r="J28">
            <v>989088.88880897313</v>
          </cell>
          <cell r="K28">
            <v>1025946.4512257233</v>
          </cell>
          <cell r="L28">
            <v>1027743.7166137958</v>
          </cell>
          <cell r="M28">
            <v>1065748.0337821473</v>
          </cell>
          <cell r="N28">
            <v>1047643.3732638379</v>
          </cell>
          <cell r="O28">
            <v>1035670.9609436736</v>
          </cell>
          <cell r="P28">
            <v>1135075.124370113</v>
          </cell>
          <cell r="Q28">
            <v>1158368.2257520393</v>
          </cell>
        </row>
        <row r="29">
          <cell r="A29" t="str">
            <v>L0</v>
          </cell>
          <cell r="B29">
            <v>747849.83787834016</v>
          </cell>
          <cell r="C29">
            <v>725901.81997043686</v>
          </cell>
          <cell r="D29">
            <v>725415.61029255285</v>
          </cell>
          <cell r="E29">
            <v>717164.57030994585</v>
          </cell>
          <cell r="F29">
            <v>697767.21426343243</v>
          </cell>
          <cell r="G29">
            <v>713788.22553287866</v>
          </cell>
          <cell r="H29">
            <v>720569.12039107899</v>
          </cell>
          <cell r="I29">
            <v>717869.92072696635</v>
          </cell>
          <cell r="J29">
            <v>723213.69930472469</v>
          </cell>
          <cell r="K29">
            <v>725547.88178146095</v>
          </cell>
          <cell r="L29">
            <v>736414.04144332407</v>
          </cell>
          <cell r="M29">
            <v>680545.03787507035</v>
          </cell>
          <cell r="N29">
            <v>746307.0081429584</v>
          </cell>
          <cell r="O29">
            <v>794874.03595615365</v>
          </cell>
          <cell r="P29">
            <v>817449.10446516005</v>
          </cell>
          <cell r="Q29">
            <v>789273.78295237443</v>
          </cell>
        </row>
        <row r="30">
          <cell r="A30" t="str">
            <v>M0</v>
          </cell>
          <cell r="B30">
            <v>248963.07755586613</v>
          </cell>
          <cell r="C30">
            <v>233973.82098718983</v>
          </cell>
          <cell r="D30">
            <v>213765.96296753763</v>
          </cell>
          <cell r="E30">
            <v>215250.26039022492</v>
          </cell>
          <cell r="F30">
            <v>224614.83796841852</v>
          </cell>
          <cell r="G30">
            <v>227585.9637757843</v>
          </cell>
          <cell r="H30">
            <v>228814.28810084306</v>
          </cell>
          <cell r="I30">
            <v>245049.13799590533</v>
          </cell>
          <cell r="J30">
            <v>258066.16458892002</v>
          </cell>
          <cell r="K30">
            <v>273522.56138658826</v>
          </cell>
          <cell r="L30">
            <v>290378.00182442926</v>
          </cell>
          <cell r="M30">
            <v>310050.02240760537</v>
          </cell>
          <cell r="N30">
            <v>342476.9114633578</v>
          </cell>
          <cell r="O30">
            <v>356971.05602196418</v>
          </cell>
          <cell r="P30">
            <v>358532.35379160172</v>
          </cell>
          <cell r="Q30">
            <v>384149.25270502333</v>
          </cell>
        </row>
        <row r="31">
          <cell r="A31" t="str">
            <v>N1</v>
          </cell>
          <cell r="B31">
            <v>474000.00000000303</v>
          </cell>
          <cell r="C31">
            <v>476635.92858657055</v>
          </cell>
          <cell r="D31">
            <v>474586.1031377138</v>
          </cell>
          <cell r="E31">
            <v>461000.0000000018</v>
          </cell>
          <cell r="F31">
            <v>457735.15023034078</v>
          </cell>
          <cell r="G31">
            <v>462831.73216581065</v>
          </cell>
          <cell r="H31">
            <v>474490.63629485492</v>
          </cell>
          <cell r="I31">
            <v>481475.02779026167</v>
          </cell>
          <cell r="J31">
            <v>509045.59050719865</v>
          </cell>
          <cell r="K31">
            <v>498227.81607278914</v>
          </cell>
          <cell r="L31">
            <v>496326.0006226672</v>
          </cell>
          <cell r="M31">
            <v>481832.78964830656</v>
          </cell>
          <cell r="N31">
            <v>491866.80062742723</v>
          </cell>
          <cell r="O31">
            <v>447108.70908596186</v>
          </cell>
          <cell r="P31">
            <v>422668.23008907231</v>
          </cell>
          <cell r="Q31">
            <v>416646.0983080194</v>
          </cell>
        </row>
        <row r="32">
          <cell r="A32" t="str">
            <v>N2</v>
          </cell>
          <cell r="B32">
            <v>913644.92590021971</v>
          </cell>
          <cell r="C32">
            <v>930097.26579410699</v>
          </cell>
          <cell r="D32">
            <v>924032.1836346793</v>
          </cell>
          <cell r="E32">
            <v>895941.6782252508</v>
          </cell>
          <cell r="F32">
            <v>909729.94480907323</v>
          </cell>
          <cell r="G32">
            <v>934773.00035784394</v>
          </cell>
          <cell r="H32">
            <v>1030762.939891397</v>
          </cell>
          <cell r="I32">
            <v>1084632.8176015338</v>
          </cell>
          <cell r="J32">
            <v>1154870.1159417517</v>
          </cell>
          <cell r="K32">
            <v>1232014.4717512738</v>
          </cell>
          <cell r="L32">
            <v>1243310.7685046997</v>
          </cell>
          <cell r="M32">
            <v>1281703.0310568563</v>
          </cell>
          <cell r="N32">
            <v>1299789.9294195073</v>
          </cell>
          <cell r="O32">
            <v>1310570.5101360627</v>
          </cell>
          <cell r="P32">
            <v>1295825.2273361734</v>
          </cell>
          <cell r="Q32">
            <v>1391570.6932667948</v>
          </cell>
        </row>
        <row r="33">
          <cell r="A33" t="str">
            <v>N3</v>
          </cell>
          <cell r="B33">
            <v>689769.23320501042</v>
          </cell>
          <cell r="C33">
            <v>740424.86466814275</v>
          </cell>
          <cell r="D33">
            <v>820526.08517201163</v>
          </cell>
          <cell r="E33">
            <v>875911.87434669794</v>
          </cell>
          <cell r="F33">
            <v>934111.16090792802</v>
          </cell>
          <cell r="G33">
            <v>1036170.7517386874</v>
          </cell>
          <cell r="H33">
            <v>1096926.8020492422</v>
          </cell>
          <cell r="I33">
            <v>1236210.7460284405</v>
          </cell>
          <cell r="J33">
            <v>1301711.7697489008</v>
          </cell>
          <cell r="K33">
            <v>1290618.9069874019</v>
          </cell>
          <cell r="L33">
            <v>1211961.0547071788</v>
          </cell>
          <cell r="M33">
            <v>1231870.6657722972</v>
          </cell>
          <cell r="N33">
            <v>1292078.7928112391</v>
          </cell>
          <cell r="O33">
            <v>1370636.1860065637</v>
          </cell>
          <cell r="P33">
            <v>1408483.6007932213</v>
          </cell>
          <cell r="Q33">
            <v>1397851.4270659892</v>
          </cell>
        </row>
        <row r="34">
          <cell r="A34" t="str">
            <v>N4</v>
          </cell>
          <cell r="B34">
            <v>121729.95408607955</v>
          </cell>
          <cell r="C34">
            <v>130136.08471005289</v>
          </cell>
          <cell r="D34">
            <v>149577.80678804888</v>
          </cell>
          <cell r="E34">
            <v>145180.62517370019</v>
          </cell>
          <cell r="F34">
            <v>139174.17384600698</v>
          </cell>
          <cell r="G34">
            <v>138925.04950269309</v>
          </cell>
          <cell r="H34">
            <v>139677.44713982544</v>
          </cell>
          <cell r="I34">
            <v>137225.11723779709</v>
          </cell>
          <cell r="J34">
            <v>143714.18696297592</v>
          </cell>
          <cell r="K34">
            <v>142625.39274034483</v>
          </cell>
          <cell r="L34">
            <v>136274.32273440366</v>
          </cell>
          <cell r="M34">
            <v>131537.73087921215</v>
          </cell>
          <cell r="N34">
            <v>129268.60196678196</v>
          </cell>
          <cell r="O34">
            <v>131403.54825372665</v>
          </cell>
          <cell r="P34">
            <v>125340.48005354361</v>
          </cell>
          <cell r="Q34">
            <v>146294.48322930717</v>
          </cell>
        </row>
        <row r="35">
          <cell r="A35" t="str">
            <v>P1</v>
          </cell>
          <cell r="B35">
            <v>743963.76846379938</v>
          </cell>
          <cell r="C35">
            <v>757700.70758388867</v>
          </cell>
          <cell r="D35">
            <v>757467.4386954566</v>
          </cell>
          <cell r="E35">
            <v>744125.4875484833</v>
          </cell>
          <cell r="F35">
            <v>753047.5014350249</v>
          </cell>
          <cell r="G35">
            <v>753174.17215781379</v>
          </cell>
          <cell r="H35">
            <v>794634.92173212534</v>
          </cell>
          <cell r="I35">
            <v>825797.10694643762</v>
          </cell>
          <cell r="J35">
            <v>840261.03158340824</v>
          </cell>
          <cell r="K35">
            <v>816985.92393550614</v>
          </cell>
          <cell r="L35">
            <v>798695.8148934904</v>
          </cell>
          <cell r="M35">
            <v>829490.21819544851</v>
          </cell>
          <cell r="N35">
            <v>843035.61766976805</v>
          </cell>
          <cell r="O35">
            <v>904650.35320762708</v>
          </cell>
          <cell r="P35">
            <v>867774.21266771725</v>
          </cell>
          <cell r="Q35">
            <v>864606.59211670631</v>
          </cell>
        </row>
        <row r="36">
          <cell r="A36" t="str">
            <v>P2</v>
          </cell>
          <cell r="B36">
            <v>293781.49927032331</v>
          </cell>
          <cell r="C36">
            <v>288954.44792212849</v>
          </cell>
          <cell r="D36">
            <v>319635.76057962311</v>
          </cell>
          <cell r="E36">
            <v>323690.86496760068</v>
          </cell>
          <cell r="F36">
            <v>328588.20812036673</v>
          </cell>
          <cell r="G36">
            <v>345748.48454725626</v>
          </cell>
          <cell r="H36">
            <v>339433.57084714586</v>
          </cell>
          <cell r="I36">
            <v>372413.4629280091</v>
          </cell>
          <cell r="J36">
            <v>376740.23953465867</v>
          </cell>
          <cell r="K36">
            <v>382211.16635169834</v>
          </cell>
          <cell r="L36">
            <v>373819.89853124332</v>
          </cell>
          <cell r="M36">
            <v>411370.04740546201</v>
          </cell>
          <cell r="N36">
            <v>418892.30330047081</v>
          </cell>
          <cell r="O36">
            <v>436140.00476688636</v>
          </cell>
          <cell r="P36">
            <v>455657.41933879122</v>
          </cell>
          <cell r="Q36">
            <v>436017.64832049794</v>
          </cell>
        </row>
        <row r="37">
          <cell r="A37" t="str">
            <v>P3</v>
          </cell>
          <cell r="B37">
            <v>846999.99999999895</v>
          </cell>
          <cell r="C37">
            <v>782691.98381684348</v>
          </cell>
          <cell r="D37">
            <v>794458.1811198208</v>
          </cell>
          <cell r="E37">
            <v>820999.99999999639</v>
          </cell>
          <cell r="F37">
            <v>878760.1930287471</v>
          </cell>
          <cell r="G37">
            <v>873987.35403761256</v>
          </cell>
          <cell r="H37">
            <v>910306.44381562411</v>
          </cell>
          <cell r="I37">
            <v>899624.52043751325</v>
          </cell>
          <cell r="J37">
            <v>919455.12800094695</v>
          </cell>
          <cell r="K37">
            <v>926348.6986216082</v>
          </cell>
          <cell r="L37">
            <v>889247.48575424892</v>
          </cell>
          <cell r="M37">
            <v>899573.71430530923</v>
          </cell>
          <cell r="N37">
            <v>879098.45125837973</v>
          </cell>
          <cell r="O37">
            <v>851718.63785149355</v>
          </cell>
          <cell r="P37">
            <v>877093.78160424635</v>
          </cell>
          <cell r="Q37">
            <v>901346.94189014356</v>
          </cell>
        </row>
        <row r="38">
          <cell r="A38" t="str">
            <v>Q1</v>
          </cell>
          <cell r="B38">
            <v>1594732.249380664</v>
          </cell>
          <cell r="C38">
            <v>1579301.7042132616</v>
          </cell>
          <cell r="D38">
            <v>1625651.6935621398</v>
          </cell>
          <cell r="E38">
            <v>1633418.5619434593</v>
          </cell>
          <cell r="F38">
            <v>1619105.2288045448</v>
          </cell>
          <cell r="G38">
            <v>1684893.2380711967</v>
          </cell>
          <cell r="H38">
            <v>1684090.3673169706</v>
          </cell>
          <cell r="I38">
            <v>1706748.5418432895</v>
          </cell>
          <cell r="J38">
            <v>1730497.9524114626</v>
          </cell>
          <cell r="K38">
            <v>1766774.7749077168</v>
          </cell>
          <cell r="L38">
            <v>1748251.6942098415</v>
          </cell>
          <cell r="M38">
            <v>1740080.6638836314</v>
          </cell>
          <cell r="N38">
            <v>1774503.4338607513</v>
          </cell>
          <cell r="O38">
            <v>1759286.0409656435</v>
          </cell>
          <cell r="P38">
            <v>1711241.9172719219</v>
          </cell>
          <cell r="Q38">
            <v>1757880.2624290248</v>
          </cell>
        </row>
        <row r="39">
          <cell r="A39" t="str">
            <v>Q2</v>
          </cell>
          <cell r="B39">
            <v>1494144.9918926973</v>
          </cell>
          <cell r="C39">
            <v>1518780.2295958786</v>
          </cell>
          <cell r="D39">
            <v>1546875.4859029548</v>
          </cell>
          <cell r="E39">
            <v>1575786.731049696</v>
          </cell>
          <cell r="F39">
            <v>1566900.9698719105</v>
          </cell>
          <cell r="G39">
            <v>1541060.7125507817</v>
          </cell>
          <cell r="H39">
            <v>1560233.1524030769</v>
          </cell>
          <cell r="I39">
            <v>1554541.5518539173</v>
          </cell>
          <cell r="J39">
            <v>1546820.1758448323</v>
          </cell>
          <cell r="K39">
            <v>1544493.4207560106</v>
          </cell>
          <cell r="L39">
            <v>1627830.2193988934</v>
          </cell>
          <cell r="M39">
            <v>1587242.7694066984</v>
          </cell>
          <cell r="N39">
            <v>1623044.0464080512</v>
          </cell>
          <cell r="O39">
            <v>1677046.0386187206</v>
          </cell>
          <cell r="P39">
            <v>1698571.7634034101</v>
          </cell>
          <cell r="Q39">
            <v>1760561.7146630655</v>
          </cell>
        </row>
        <row r="40">
          <cell r="A40" t="str">
            <v>Q3</v>
          </cell>
          <cell r="B40">
            <v>687790.50128678174</v>
          </cell>
          <cell r="C40">
            <v>931137.84271386848</v>
          </cell>
          <cell r="D40">
            <v>1001531.423857978</v>
          </cell>
          <cell r="E40">
            <v>1012660.57100893</v>
          </cell>
          <cell r="F40">
            <v>1035623.7367931702</v>
          </cell>
          <cell r="G40">
            <v>1096992.570070731</v>
          </cell>
          <cell r="H40">
            <v>1129982.1504108231</v>
          </cell>
          <cell r="I40">
            <v>1208600.6779663842</v>
          </cell>
          <cell r="J40">
            <v>1276854.3973965303</v>
          </cell>
          <cell r="K40">
            <v>1324015.8536617367</v>
          </cell>
          <cell r="L40">
            <v>1227459.5627135087</v>
          </cell>
          <cell r="M40">
            <v>1367668.7057663212</v>
          </cell>
          <cell r="N40">
            <v>1391030.5652431617</v>
          </cell>
          <cell r="O40">
            <v>1372992.3437586271</v>
          </cell>
          <cell r="P40">
            <v>1423926.2775889649</v>
          </cell>
          <cell r="Q40">
            <v>1433578.5842085357</v>
          </cell>
        </row>
        <row r="41">
          <cell r="A41" t="str">
            <v>R1</v>
          </cell>
          <cell r="B41">
            <v>2598000</v>
          </cell>
          <cell r="C41">
            <v>2571000.0000000284</v>
          </cell>
          <cell r="D41">
            <v>2549999.9999999646</v>
          </cell>
          <cell r="E41">
            <v>2588749.7652724958</v>
          </cell>
          <cell r="F41">
            <v>2493000.0000000126</v>
          </cell>
          <cell r="G41">
            <v>2502000</v>
          </cell>
          <cell r="H41">
            <v>2392578.896291465</v>
          </cell>
          <cell r="I41">
            <v>2478455.5630436884</v>
          </cell>
          <cell r="J41">
            <v>2400853.7162072966</v>
          </cell>
          <cell r="K41">
            <v>2393365.4749768348</v>
          </cell>
          <cell r="L41">
            <v>2329468.7026368566</v>
          </cell>
          <cell r="M41">
            <v>2365832.6788770268</v>
          </cell>
          <cell r="N41">
            <v>2414788.2970386744</v>
          </cell>
          <cell r="O41">
            <v>2403103.0340858125</v>
          </cell>
          <cell r="P41">
            <v>2553204.8001172729</v>
          </cell>
          <cell r="Q41">
            <v>2642458.5292954482</v>
          </cell>
        </row>
        <row r="42">
          <cell r="A42" t="str">
            <v>R2</v>
          </cell>
          <cell r="B42">
            <v>253665.97550051395</v>
          </cell>
          <cell r="C42">
            <v>255409.67308663524</v>
          </cell>
          <cell r="D42">
            <v>271536.8833222778</v>
          </cell>
          <cell r="E42">
            <v>282477.98237913835</v>
          </cell>
          <cell r="F42">
            <v>295576.65440032055</v>
          </cell>
          <cell r="G42">
            <v>281621.32845638244</v>
          </cell>
          <cell r="H42">
            <v>276032.67173225171</v>
          </cell>
          <cell r="I42">
            <v>283054.71818029514</v>
          </cell>
          <cell r="J42">
            <v>295384.09421834699</v>
          </cell>
          <cell r="K42">
            <v>306049.39136324113</v>
          </cell>
          <cell r="L42">
            <v>304270.02283330337</v>
          </cell>
          <cell r="M42">
            <v>304831.29504724429</v>
          </cell>
          <cell r="N42">
            <v>308698.4217415023</v>
          </cell>
          <cell r="O42">
            <v>307549.32318032597</v>
          </cell>
          <cell r="P42">
            <v>328004.96906254988</v>
          </cell>
          <cell r="Q42">
            <v>327115.46556138049</v>
          </cell>
        </row>
        <row r="43">
          <cell r="A43" t="str">
            <v>ZZ</v>
          </cell>
          <cell r="B43">
            <v>32964.191213361206</v>
          </cell>
          <cell r="C43">
            <v>13000.000000006246</v>
          </cell>
          <cell r="D43">
            <v>13548.4452445592</v>
          </cell>
          <cell r="E43">
            <v>8809.1814824911398</v>
          </cell>
          <cell r="F43">
            <v>8653.4896609046755</v>
          </cell>
          <cell r="G43">
            <v>8000.0000000204964</v>
          </cell>
          <cell r="H43">
            <v>6346.5658371126774</v>
          </cell>
          <cell r="I43">
            <v>10232.755865154097</v>
          </cell>
          <cell r="J43">
            <v>5458.3492534697834</v>
          </cell>
          <cell r="K43">
            <v>3999.9999998809726</v>
          </cell>
        </row>
      </sheetData>
      <sheetData sheetId="1">
        <row r="2">
          <cell r="A2" t="str">
            <v>01</v>
          </cell>
          <cell r="E2" t="str">
            <v>A0 Agriculture sylviculture pêche</v>
          </cell>
        </row>
        <row r="3">
          <cell r="A3" t="str">
            <v>02</v>
          </cell>
          <cell r="E3" t="str">
            <v>B0 Industries agricoles et alimentaires</v>
          </cell>
        </row>
        <row r="4">
          <cell r="A4" t="str">
            <v>03</v>
          </cell>
          <cell r="E4" t="str">
            <v>C1 Habillement cuir</v>
          </cell>
        </row>
        <row r="5">
          <cell r="A5" t="str">
            <v>04</v>
          </cell>
          <cell r="E5" t="str">
            <v>C2 Edition imprimerie reproduction</v>
          </cell>
        </row>
        <row r="6">
          <cell r="A6" t="str">
            <v>05</v>
          </cell>
          <cell r="E6" t="str">
            <v>C3 Pharmacie parfumerie entretien</v>
          </cell>
        </row>
        <row r="7">
          <cell r="A7" t="str">
            <v>06</v>
          </cell>
          <cell r="E7" t="str">
            <v>C4 Equipements du foyer</v>
          </cell>
        </row>
        <row r="8">
          <cell r="A8" t="str">
            <v>07</v>
          </cell>
          <cell r="E8" t="str">
            <v>D0 Industrie automobile</v>
          </cell>
        </row>
        <row r="9">
          <cell r="A9" t="str">
            <v>08</v>
          </cell>
          <cell r="E9" t="str">
            <v>E1 Const. navale aéronautique et ferroviaire</v>
          </cell>
        </row>
        <row r="10">
          <cell r="A10" t="str">
            <v>09</v>
          </cell>
          <cell r="E10" t="str">
            <v>E2 Equipements mécaniques</v>
          </cell>
        </row>
        <row r="11">
          <cell r="A11" t="str">
            <v>10</v>
          </cell>
          <cell r="E11" t="str">
            <v>E3 Equipements électriques et électroniques</v>
          </cell>
        </row>
        <row r="12">
          <cell r="A12" t="str">
            <v>11</v>
          </cell>
          <cell r="E12" t="str">
            <v>F1 Ind. des produits minéraux</v>
          </cell>
        </row>
        <row r="13">
          <cell r="A13" t="str">
            <v>12</v>
          </cell>
          <cell r="E13" t="str">
            <v>F2 Ind. textile</v>
          </cell>
        </row>
        <row r="14">
          <cell r="A14" t="str">
            <v>13</v>
          </cell>
          <cell r="E14" t="str">
            <v>F3 Ind. bois et papier</v>
          </cell>
        </row>
        <row r="15">
          <cell r="A15" t="str">
            <v>14</v>
          </cell>
          <cell r="E15" t="str">
            <v>F4 Chimie caoutchouc plastiques</v>
          </cell>
        </row>
        <row r="16">
          <cell r="A16" t="str">
            <v>15</v>
          </cell>
          <cell r="E16" t="str">
            <v>F5 Métallurgie et transformation des métaux</v>
          </cell>
        </row>
        <row r="17">
          <cell r="A17" t="str">
            <v>16</v>
          </cell>
          <cell r="E17" t="str">
            <v>F6 Composants électriques et électroniques</v>
          </cell>
        </row>
        <row r="18">
          <cell r="A18" t="str">
            <v>17</v>
          </cell>
          <cell r="E18" t="str">
            <v>G1 Production de combustibles et carburants</v>
          </cell>
        </row>
        <row r="19">
          <cell r="A19" t="str">
            <v>18</v>
          </cell>
          <cell r="E19" t="str">
            <v>G2 Eau gaz électricité</v>
          </cell>
        </row>
        <row r="20">
          <cell r="A20" t="str">
            <v>19</v>
          </cell>
          <cell r="E20" t="str">
            <v>H0 Construction</v>
          </cell>
        </row>
        <row r="21">
          <cell r="A21" t="str">
            <v>20</v>
          </cell>
          <cell r="E21" t="str">
            <v>J1 Commerce et réparation automobile</v>
          </cell>
        </row>
        <row r="22">
          <cell r="A22" t="str">
            <v>21</v>
          </cell>
          <cell r="E22" t="str">
            <v>J2 Commerce de gros</v>
          </cell>
        </row>
        <row r="23">
          <cell r="A23" t="str">
            <v>22</v>
          </cell>
          <cell r="E23" t="str">
            <v>J3 Commerce de détail, réparations</v>
          </cell>
        </row>
        <row r="24">
          <cell r="A24" t="str">
            <v>23</v>
          </cell>
          <cell r="E24" t="str">
            <v>K0 Transports</v>
          </cell>
        </row>
        <row r="25">
          <cell r="A25" t="str">
            <v>24</v>
          </cell>
          <cell r="E25" t="str">
            <v>L0 Activités financières</v>
          </cell>
        </row>
        <row r="26">
          <cell r="A26" t="str">
            <v>25</v>
          </cell>
          <cell r="E26" t="str">
            <v>M0 Activités immobilières</v>
          </cell>
        </row>
        <row r="27">
          <cell r="A27" t="str">
            <v>26</v>
          </cell>
          <cell r="E27" t="str">
            <v>N1 Postes et télécom</v>
          </cell>
        </row>
        <row r="28">
          <cell r="A28" t="str">
            <v>27</v>
          </cell>
          <cell r="E28" t="str">
            <v>N2 Conseils et assistance</v>
          </cell>
        </row>
        <row r="29">
          <cell r="A29" t="str">
            <v>28</v>
          </cell>
          <cell r="E29" t="str">
            <v>N3 services opérationnels</v>
          </cell>
        </row>
        <row r="30">
          <cell r="A30" t="str">
            <v>29</v>
          </cell>
          <cell r="E30" t="str">
            <v>N4 Recherche et développement</v>
          </cell>
        </row>
        <row r="31">
          <cell r="A31" t="str">
            <v>30</v>
          </cell>
          <cell r="E31" t="str">
            <v>P1 Hôtels et restaurants</v>
          </cell>
        </row>
        <row r="32">
          <cell r="E32" t="str">
            <v>P2 Act. récréatives culturelles et sportives</v>
          </cell>
        </row>
        <row r="33">
          <cell r="E33" t="str">
            <v>P3 Services personnels et domestiques</v>
          </cell>
        </row>
        <row r="34">
          <cell r="E34" t="str">
            <v>Q1 Education</v>
          </cell>
        </row>
        <row r="35">
          <cell r="E35" t="str">
            <v>Q2 Santé</v>
          </cell>
        </row>
        <row r="36">
          <cell r="E36" t="str">
            <v>Q3 Action sociale</v>
          </cell>
        </row>
        <row r="37">
          <cell r="E37" t="str">
            <v>R1 Administration publique</v>
          </cell>
        </row>
        <row r="38">
          <cell r="E38" t="str">
            <v>R2 Act. associatives et extra-territoriales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S"/>
    </sheetNames>
    <sheetDataSet>
      <sheetData sheetId="0">
        <row r="4">
          <cell r="A4" t="str">
            <v>Fap87</v>
          </cell>
          <cell r="B4" t="str">
            <v>nFapL</v>
          </cell>
          <cell r="C4" t="str">
            <v>pcsL</v>
          </cell>
          <cell r="D4" t="str">
            <v>Effectifs 2008-2010
(milliers)</v>
          </cell>
          <cell r="E4" t="str">
            <v>2003</v>
          </cell>
          <cell r="F4" t="str">
            <v>2004</v>
          </cell>
          <cell r="G4" t="str">
            <v>2005</v>
          </cell>
          <cell r="H4" t="str">
            <v>2006</v>
          </cell>
          <cell r="I4" t="str">
            <v>2007</v>
          </cell>
          <cell r="J4" t="str">
            <v>2008</v>
          </cell>
          <cell r="K4" t="str">
            <v>2009</v>
          </cell>
          <cell r="L4" t="str">
            <v>2010</v>
          </cell>
        </row>
        <row r="5">
          <cell r="A5" t="str">
            <v>A0Z</v>
          </cell>
          <cell r="B5" t="str">
            <v>A0Z00 : Agriculteurs indépendants</v>
          </cell>
          <cell r="C5" t="str">
            <v>111a : Agriculteurs sur petite exploitation de céréales-grandes cultures</v>
          </cell>
          <cell r="D5">
            <v>43271.909915654753</v>
          </cell>
          <cell r="E5">
            <v>63784.861388551399</v>
          </cell>
          <cell r="F5">
            <v>57052.264287156388</v>
          </cell>
          <cell r="G5">
            <v>54558.974825698337</v>
          </cell>
          <cell r="H5">
            <v>64099.091382343555</v>
          </cell>
          <cell r="I5">
            <v>54049.139091883771</v>
          </cell>
          <cell r="J5">
            <v>46540.942213057926</v>
          </cell>
          <cell r="K5">
            <v>42387.432789365535</v>
          </cell>
          <cell r="L5">
            <v>40887.354744540811</v>
          </cell>
        </row>
        <row r="6">
          <cell r="A6" t="str">
            <v>A0Z</v>
          </cell>
          <cell r="B6" t="str">
            <v>A0Z00 : Agriculteurs indépendants</v>
          </cell>
          <cell r="C6" t="str">
            <v>111f : Agriculteurs sur petite exploitation sans orientation dominante</v>
          </cell>
          <cell r="D6">
            <v>37432.977064616651</v>
          </cell>
          <cell r="E6">
            <v>91037.635696501355</v>
          </cell>
          <cell r="F6">
            <v>73226.448666213473</v>
          </cell>
          <cell r="G6">
            <v>75892.033391541161</v>
          </cell>
          <cell r="H6">
            <v>87419.257349194915</v>
          </cell>
          <cell r="I6">
            <v>66609.970156429161</v>
          </cell>
          <cell r="J6">
            <v>52499.346310759305</v>
          </cell>
          <cell r="K6">
            <v>30203.619943337548</v>
          </cell>
          <cell r="L6">
            <v>29595.964939753103</v>
          </cell>
        </row>
        <row r="7">
          <cell r="A7" t="str">
            <v>A0Z</v>
          </cell>
          <cell r="B7" t="str">
            <v>A0Z00 : Agriculteurs indépendants</v>
          </cell>
          <cell r="C7" t="str">
            <v>121a : Agriculteurs sur moyenne exploitation de céréales-grandes cultures</v>
          </cell>
          <cell r="D7">
            <v>9912.5944423102028</v>
          </cell>
          <cell r="E7">
            <v>27535.898580058689</v>
          </cell>
          <cell r="F7">
            <v>19648.317881780844</v>
          </cell>
          <cell r="G7">
            <v>10910.682934871038</v>
          </cell>
          <cell r="H7">
            <v>9210.3900053478883</v>
          </cell>
          <cell r="I7">
            <v>8842.6401006867327</v>
          </cell>
          <cell r="J7">
            <v>11590.833194952349</v>
          </cell>
          <cell r="K7">
            <v>9555.4895271590758</v>
          </cell>
          <cell r="L7">
            <v>8591.4606048191818</v>
          </cell>
        </row>
        <row r="8">
          <cell r="A8" t="str">
            <v>A0Z</v>
          </cell>
          <cell r="B8" t="str">
            <v>A0Z00 : Agriculteurs indépendants</v>
          </cell>
          <cell r="C8" t="str">
            <v>121f : Agriculteurs sur moyenne exploitation sans orientation dominante</v>
          </cell>
          <cell r="D8">
            <v>7088.9562433012979</v>
          </cell>
          <cell r="E8">
            <v>27485.47785659576</v>
          </cell>
          <cell r="F8">
            <v>23871.125838320986</v>
          </cell>
          <cell r="G8">
            <v>19908.17726543079</v>
          </cell>
          <cell r="H8">
            <v>18114.767727967112</v>
          </cell>
          <cell r="I8">
            <v>14223.931284471702</v>
          </cell>
          <cell r="J8">
            <v>9545.703542423551</v>
          </cell>
          <cell r="K8">
            <v>4325.710344628822</v>
          </cell>
          <cell r="L8">
            <v>7395.4548428515218</v>
          </cell>
        </row>
        <row r="9">
          <cell r="A9" t="str">
            <v>A0Z</v>
          </cell>
          <cell r="B9" t="str">
            <v>A0Z00 : Agriculteurs indépendants</v>
          </cell>
          <cell r="C9" t="str">
            <v>122a : Entrepreneurs de travaux agricoles à façon 0 à 9 salariés</v>
          </cell>
          <cell r="D9">
            <v>10739.639107665071</v>
          </cell>
          <cell r="E9">
            <v>12429.314213626798</v>
          </cell>
          <cell r="F9">
            <v>13883.605508234126</v>
          </cell>
          <cell r="G9">
            <v>11306.176820245937</v>
          </cell>
          <cell r="H9">
            <v>12010.456808933959</v>
          </cell>
          <cell r="I9">
            <v>10236.057567031743</v>
          </cell>
          <cell r="J9">
            <v>12807.949304063179</v>
          </cell>
          <cell r="K9">
            <v>9156.28935283998</v>
          </cell>
          <cell r="L9">
            <v>10254.678666092053</v>
          </cell>
        </row>
        <row r="10">
          <cell r="A10" t="str">
            <v>A0Z</v>
          </cell>
          <cell r="B10" t="str">
            <v>A0Z00 : Agriculteurs indépendants</v>
          </cell>
          <cell r="C10" t="str">
            <v>131a : Agriculteurs sur grande exploitation de céréales-grandes cultures</v>
          </cell>
          <cell r="D10">
            <v>48721.858748509898</v>
          </cell>
          <cell r="E10">
            <v>76507.717775652403</v>
          </cell>
          <cell r="F10">
            <v>72323.404242468547</v>
          </cell>
          <cell r="G10">
            <v>67717.256949491333</v>
          </cell>
          <cell r="H10">
            <v>68786.030199227389</v>
          </cell>
          <cell r="I10">
            <v>70470.263056605341</v>
          </cell>
          <cell r="J10">
            <v>58302.432324580521</v>
          </cell>
          <cell r="K10">
            <v>45513.703464311482</v>
          </cell>
          <cell r="L10">
            <v>42349.440456637705</v>
          </cell>
        </row>
        <row r="11">
          <cell r="A11" t="str">
            <v>A0Z</v>
          </cell>
          <cell r="B11" t="str">
            <v>A0Z00 : Agriculteurs indépendants</v>
          </cell>
          <cell r="C11" t="str">
            <v>131f : Agriculteurs sur grande exploitation sans orientation dominante</v>
          </cell>
          <cell r="D11">
            <v>32379.284202551862</v>
          </cell>
          <cell r="E11">
            <v>78999.328644324225</v>
          </cell>
          <cell r="F11">
            <v>79293.807661774175</v>
          </cell>
          <cell r="G11">
            <v>79423.202148808734</v>
          </cell>
          <cell r="H11">
            <v>60742.613916410715</v>
          </cell>
          <cell r="I11">
            <v>42754.045851824638</v>
          </cell>
          <cell r="J11">
            <v>40347.07986533855</v>
          </cell>
          <cell r="K11">
            <v>29588.465724746027</v>
          </cell>
          <cell r="L11">
            <v>27202.307017571013</v>
          </cell>
        </row>
        <row r="12">
          <cell r="A12" t="str">
            <v>A0Z</v>
          </cell>
          <cell r="B12" t="str">
            <v>A0Z01 : Éleveurs indépendants</v>
          </cell>
          <cell r="C12" t="str">
            <v>111d : Éleveurs d’herbivores, sur petite exploitation</v>
          </cell>
          <cell r="D12">
            <v>75967.76675340475</v>
          </cell>
          <cell r="E12">
            <v>57869.135049490826</v>
          </cell>
          <cell r="F12">
            <v>59474.096205324706</v>
          </cell>
          <cell r="G12">
            <v>49102.16753896873</v>
          </cell>
          <cell r="H12">
            <v>64422.318657361015</v>
          </cell>
          <cell r="I12">
            <v>55265.355817444703</v>
          </cell>
          <cell r="J12">
            <v>40874.32279628003</v>
          </cell>
          <cell r="K12">
            <v>86699.845494851179</v>
          </cell>
          <cell r="L12">
            <v>100329.13196908306</v>
          </cell>
        </row>
        <row r="13">
          <cell r="A13" t="str">
            <v>A0Z</v>
          </cell>
          <cell r="B13" t="str">
            <v>A0Z01 : Éleveurs indépendants</v>
          </cell>
          <cell r="C13" t="str">
            <v>131d : Éleveurs d’herbivores, sur grande exploitation</v>
          </cell>
          <cell r="D13">
            <v>65986.996114743641</v>
          </cell>
          <cell r="E13">
            <v>68323.055975295589</v>
          </cell>
          <cell r="F13">
            <v>62650.085676690382</v>
          </cell>
          <cell r="G13">
            <v>62835.845635219324</v>
          </cell>
          <cell r="H13">
            <v>58860.382052301909</v>
          </cell>
          <cell r="I13">
            <v>53102.591881814085</v>
          </cell>
          <cell r="J13">
            <v>43756.362434949893</v>
          </cell>
          <cell r="K13">
            <v>71644.980699284453</v>
          </cell>
          <cell r="L13">
            <v>82559.645209996583</v>
          </cell>
        </row>
        <row r="14">
          <cell r="A14" t="str">
            <v>A0Z</v>
          </cell>
          <cell r="B14" t="str">
            <v>A0Z01 : Éleveurs indépendants</v>
          </cell>
          <cell r="C14" t="str">
            <v>111e : Éleveurs de granivores et éleveurs mixtes, sur petite exploitation</v>
          </cell>
          <cell r="D14">
            <v>12791.318304968932</v>
          </cell>
          <cell r="E14">
            <v>18073.513790881974</v>
          </cell>
          <cell r="F14">
            <v>20583.423302171577</v>
          </cell>
          <cell r="G14">
            <v>14561.366308021021</v>
          </cell>
          <cell r="H14">
            <v>17784.008785591304</v>
          </cell>
          <cell r="I14">
            <v>8316.2343191378859</v>
          </cell>
          <cell r="J14">
            <v>9116.3915247192472</v>
          </cell>
          <cell r="K14">
            <v>16753.160070990347</v>
          </cell>
          <cell r="L14">
            <v>12504.403319197205</v>
          </cell>
        </row>
        <row r="15">
          <cell r="A15" t="str">
            <v>A0Z</v>
          </cell>
          <cell r="B15" t="str">
            <v>A0Z01 : Éleveurs indépendants</v>
          </cell>
          <cell r="C15" t="str">
            <v>121d : Éleveurs d’herbivores sur moyenne exploitation</v>
          </cell>
          <cell r="D15">
            <v>25911.459737422094</v>
          </cell>
          <cell r="E15">
            <v>26392.376277349369</v>
          </cell>
          <cell r="F15">
            <v>25423.520452214274</v>
          </cell>
          <cell r="G15">
            <v>22784.721077082322</v>
          </cell>
          <cell r="H15">
            <v>25124.540759268868</v>
          </cell>
          <cell r="I15">
            <v>21861.993893226878</v>
          </cell>
          <cell r="J15">
            <v>16430.899020813093</v>
          </cell>
          <cell r="K15">
            <v>31351.583811860557</v>
          </cell>
          <cell r="L15">
            <v>29951.896379592636</v>
          </cell>
        </row>
        <row r="16">
          <cell r="A16" t="str">
            <v>A0Z</v>
          </cell>
          <cell r="B16" t="str">
            <v>A0Z01 : Éleveurs indépendants</v>
          </cell>
          <cell r="C16" t="str">
            <v>121e : Éleveurs de granivores et éleveurs mixtes, sur moyenne exploitation</v>
          </cell>
          <cell r="D16">
            <v>1923.7064957870032</v>
          </cell>
          <cell r="E16">
            <v>2672.8322197394014</v>
          </cell>
          <cell r="F16">
            <v>3205.6135111837402</v>
          </cell>
          <cell r="G16">
            <v>2064.763077116289</v>
          </cell>
          <cell r="H16">
            <v>1802.1545049612921</v>
          </cell>
          <cell r="I16">
            <v>408.12076155712924</v>
          </cell>
          <cell r="J16">
            <v>2877.8871419669567</v>
          </cell>
          <cell r="K16">
            <v>1564.1407468276891</v>
          </cell>
          <cell r="L16">
            <v>1329.091598566363</v>
          </cell>
        </row>
        <row r="17">
          <cell r="A17" t="str">
            <v>A0Z</v>
          </cell>
          <cell r="B17" t="str">
            <v>A0Z01 : Éleveurs indépendants</v>
          </cell>
          <cell r="C17" t="str">
            <v>131e : Éleveurs de granivores et éleveurs mixtes, sur grande exploitation</v>
          </cell>
          <cell r="D17">
            <v>10927.196818108911</v>
          </cell>
          <cell r="E17">
            <v>12570.889536794346</v>
          </cell>
          <cell r="F17">
            <v>12612.609203047488</v>
          </cell>
          <cell r="G17">
            <v>16329.067497440337</v>
          </cell>
          <cell r="H17">
            <v>17589.634603783634</v>
          </cell>
          <cell r="I17">
            <v>12539.763863013037</v>
          </cell>
          <cell r="J17">
            <v>7762.6792442400292</v>
          </cell>
          <cell r="K17">
            <v>11044.159007898641</v>
          </cell>
          <cell r="L17">
            <v>13974.752202188063</v>
          </cell>
        </row>
        <row r="18">
          <cell r="A18" t="str">
            <v>A0Z</v>
          </cell>
          <cell r="B18" t="str">
            <v>A0Z02 : Bûcherons, sylviculteurs indép.</v>
          </cell>
          <cell r="C18" t="str">
            <v>122b : Exploitants forestiers indépendants 0 à 9 salariés</v>
          </cell>
          <cell r="D18">
            <v>11446.910268822787</v>
          </cell>
          <cell r="E18">
            <v>6641.4046100173437</v>
          </cell>
          <cell r="F18">
            <v>7204.5488606289473</v>
          </cell>
          <cell r="G18">
            <v>10374.629121738148</v>
          </cell>
          <cell r="H18">
            <v>14410.644847551423</v>
          </cell>
          <cell r="I18">
            <v>20844.059327251292</v>
          </cell>
          <cell r="J18">
            <v>13769.829929383633</v>
          </cell>
          <cell r="K18">
            <v>11031.377796864306</v>
          </cell>
          <cell r="L18">
            <v>9539.5230802204223</v>
          </cell>
        </row>
        <row r="19">
          <cell r="A19" t="str">
            <v>A0Z</v>
          </cell>
          <cell r="B19" t="str">
            <v>A0Z40 : Agriculteurs salariés</v>
          </cell>
          <cell r="C19" t="str">
            <v>691e : Ouvriers agricoles sans spécialisation particulière</v>
          </cell>
          <cell r="D19">
            <v>61296.585831761673</v>
          </cell>
          <cell r="E19">
            <v>72490.413413504328</v>
          </cell>
          <cell r="F19">
            <v>79367.782385059982</v>
          </cell>
          <cell r="G19">
            <v>74024.465300910713</v>
          </cell>
          <cell r="H19">
            <v>65383.478985925933</v>
          </cell>
          <cell r="I19">
            <v>65575.060588534718</v>
          </cell>
          <cell r="J19">
            <v>63386.812434700856</v>
          </cell>
          <cell r="K19">
            <v>61368.914587922824</v>
          </cell>
          <cell r="L19">
            <v>59134.030472661332</v>
          </cell>
        </row>
        <row r="20">
          <cell r="A20" t="str">
            <v>A0Z</v>
          </cell>
          <cell r="B20" t="str">
            <v>A0Z41 : Éleveurs salariés</v>
          </cell>
          <cell r="C20" t="str">
            <v>691b : Ouvriers de l’élevage</v>
          </cell>
          <cell r="D20">
            <v>36968.60511129495</v>
          </cell>
          <cell r="E20">
            <v>28053.935087739315</v>
          </cell>
          <cell r="F20">
            <v>27365.429181388507</v>
          </cell>
          <cell r="G20">
            <v>32294.79450167601</v>
          </cell>
          <cell r="H20">
            <v>32600.528714582648</v>
          </cell>
          <cell r="I20">
            <v>34704.264707859707</v>
          </cell>
          <cell r="J20">
            <v>32165.046058470736</v>
          </cell>
          <cell r="K20">
            <v>37636.866469196131</v>
          </cell>
          <cell r="L20">
            <v>41103.902806217979</v>
          </cell>
        </row>
        <row r="21">
          <cell r="A21" t="str">
            <v>A0Z</v>
          </cell>
          <cell r="B21" t="str">
            <v>A0Z42 : Bûcherons sylvicult. salariés</v>
          </cell>
          <cell r="C21" t="str">
            <v>533b : Agents techniques forestiers, gardes des espaces naturels</v>
          </cell>
          <cell r="D21">
            <v>8859.6596440075064</v>
          </cell>
          <cell r="E21">
            <v>9800.0761774674302</v>
          </cell>
          <cell r="F21">
            <v>9721.5505869618664</v>
          </cell>
          <cell r="G21">
            <v>6689.2664370785469</v>
          </cell>
          <cell r="H21">
            <v>8688.0749219189038</v>
          </cell>
          <cell r="I21">
            <v>5705.2602668303507</v>
          </cell>
          <cell r="J21">
            <v>9556.0619842939068</v>
          </cell>
          <cell r="K21">
            <v>11930.298122278949</v>
          </cell>
          <cell r="L21">
            <v>5092.6188254496628</v>
          </cell>
        </row>
        <row r="22">
          <cell r="A22" t="str">
            <v>A0Z</v>
          </cell>
          <cell r="B22" t="str">
            <v>A0Z42 : Bûcherons sylvicult. salariés</v>
          </cell>
          <cell r="C22" t="str">
            <v>691f : Ouvriers de l’exploitation forestière ou de la sylviculture</v>
          </cell>
          <cell r="D22">
            <v>16170.109588375579</v>
          </cell>
          <cell r="E22">
            <v>19932.371024489559</v>
          </cell>
          <cell r="F22">
            <v>19554.888406861795</v>
          </cell>
          <cell r="G22">
            <v>13408.509440786407</v>
          </cell>
          <cell r="H22">
            <v>15141.591795836686</v>
          </cell>
          <cell r="I22">
            <v>24900.685359760071</v>
          </cell>
          <cell r="J22">
            <v>18447.772716550568</v>
          </cell>
          <cell r="K22">
            <v>14544.121713422448</v>
          </cell>
          <cell r="L22">
            <v>15518.434335153723</v>
          </cell>
        </row>
        <row r="23">
          <cell r="A23" t="str">
            <v>A0Z</v>
          </cell>
          <cell r="B23" t="str">
            <v>A0Z43 : Conducteurs d'engins agricoles</v>
          </cell>
          <cell r="C23" t="str">
            <v>691a : Conducteurs d’engin agricole ou forestier</v>
          </cell>
          <cell r="D23">
            <v>10927.817483665965</v>
          </cell>
          <cell r="E23">
            <v>17443.987421312104</v>
          </cell>
          <cell r="F23">
            <v>14738.061395729392</v>
          </cell>
          <cell r="G23">
            <v>12238.214707171372</v>
          </cell>
          <cell r="H23">
            <v>7486.0682203945662</v>
          </cell>
          <cell r="I23">
            <v>10367.292337795479</v>
          </cell>
          <cell r="J23">
            <v>11126.633194071632</v>
          </cell>
          <cell r="K23">
            <v>12024.124559303636</v>
          </cell>
          <cell r="L23">
            <v>9632.6946976226209</v>
          </cell>
        </row>
        <row r="24">
          <cell r="A24" t="str">
            <v>A1Z</v>
          </cell>
          <cell r="B24" t="str">
            <v>A1Z00 : Maraîchers horticult. indép.</v>
          </cell>
          <cell r="C24" t="str">
            <v>111b : Maraîchers, horticulteurs sur petite exploitation</v>
          </cell>
          <cell r="D24">
            <v>10742.64186726044</v>
          </cell>
          <cell r="E24">
            <v>19793.307247908964</v>
          </cell>
          <cell r="F24">
            <v>11859.991450381267</v>
          </cell>
          <cell r="G24">
            <v>10205.601238359604</v>
          </cell>
          <cell r="H24">
            <v>10204.384965796156</v>
          </cell>
          <cell r="I24">
            <v>14071.703790722226</v>
          </cell>
          <cell r="J24">
            <v>13523.53370549035</v>
          </cell>
          <cell r="K24">
            <v>10080.721490524244</v>
          </cell>
          <cell r="L24">
            <v>8623.670405766723</v>
          </cell>
        </row>
        <row r="25">
          <cell r="A25" t="str">
            <v>A1Z</v>
          </cell>
          <cell r="B25" t="str">
            <v>A1Z00 : Maraîchers horticult. indép.</v>
          </cell>
          <cell r="C25" t="str">
            <v>121b : Maraîchers, horticulteurs sur moyenne exploitation</v>
          </cell>
          <cell r="D25">
            <v>679.08098100283655</v>
          </cell>
          <cell r="E25">
            <v>437.55108969167736</v>
          </cell>
          <cell r="G25">
            <v>2942.3930119689662</v>
          </cell>
          <cell r="H25">
            <v>1639.9787282098525</v>
          </cell>
          <cell r="J25">
            <v>448.05909627743904</v>
          </cell>
          <cell r="K25">
            <v>910.10286572823418</v>
          </cell>
        </row>
        <row r="26">
          <cell r="A26" t="str">
            <v>A1Z</v>
          </cell>
          <cell r="B26" t="str">
            <v>A1Z00 : Maraîchers horticult. indép.</v>
          </cell>
          <cell r="C26" t="str">
            <v>131b : Maraîchers, horticulteurs, sur grande exploitation</v>
          </cell>
          <cell r="D26">
            <v>15112.108380440901</v>
          </cell>
          <cell r="E26">
            <v>14423.40538461801</v>
          </cell>
          <cell r="F26">
            <v>9924.489133296298</v>
          </cell>
          <cell r="G26">
            <v>11634.150397553558</v>
          </cell>
          <cell r="H26">
            <v>14629.595470244605</v>
          </cell>
          <cell r="I26">
            <v>16217.691907447934</v>
          </cell>
          <cell r="J26">
            <v>19218.939052470418</v>
          </cell>
          <cell r="K26">
            <v>12915.217344019176</v>
          </cell>
          <cell r="L26">
            <v>13202.168744833112</v>
          </cell>
        </row>
        <row r="27">
          <cell r="A27" t="str">
            <v>A1Z</v>
          </cell>
          <cell r="B27" t="str">
            <v>A1Z01 : Viticulteurs arboricult. indép.</v>
          </cell>
          <cell r="C27" t="str">
            <v>111c : Viticulteurs, arboriculteurs fruitiers, sur petite exploitation</v>
          </cell>
          <cell r="D27">
            <v>29044.029790167584</v>
          </cell>
          <cell r="E27">
            <v>36272.98567751985</v>
          </cell>
          <cell r="F27">
            <v>42380.765331009206</v>
          </cell>
          <cell r="G27">
            <v>33331.912216008532</v>
          </cell>
          <cell r="H27">
            <v>29232.431351993499</v>
          </cell>
          <cell r="I27">
            <v>28193.062865155909</v>
          </cell>
          <cell r="J27">
            <v>26854.360203236396</v>
          </cell>
          <cell r="K27">
            <v>33924.848378583818</v>
          </cell>
          <cell r="L27">
            <v>26352.880788682542</v>
          </cell>
        </row>
        <row r="28">
          <cell r="A28" t="str">
            <v>A1Z</v>
          </cell>
          <cell r="B28" t="str">
            <v>A1Z01 : Viticulteurs arboricult. indép.</v>
          </cell>
          <cell r="C28" t="str">
            <v>121c : Viticulteurs, arboriculteurs fruitiers, sur moyenne exploitation</v>
          </cell>
          <cell r="D28">
            <v>9390.8718051989617</v>
          </cell>
          <cell r="E28">
            <v>14841.857560426612</v>
          </cell>
          <cell r="F28">
            <v>7524.9828369625357</v>
          </cell>
          <cell r="G28">
            <v>5487.9228377891977</v>
          </cell>
          <cell r="H28">
            <v>9921.8563783209047</v>
          </cell>
          <cell r="I28">
            <v>3827.0589645318196</v>
          </cell>
          <cell r="J28">
            <v>9951.4068080672332</v>
          </cell>
          <cell r="K28">
            <v>10608.331563116848</v>
          </cell>
          <cell r="L28">
            <v>7612.877044412804</v>
          </cell>
        </row>
        <row r="29">
          <cell r="A29" t="str">
            <v>A1Z</v>
          </cell>
          <cell r="B29" t="str">
            <v>A1Z01 : Viticulteurs arboricult. indép.</v>
          </cell>
          <cell r="C29" t="str">
            <v>131c : Viticulteurs, arboriculteurs fruitiers, sur grande exploitation</v>
          </cell>
          <cell r="D29">
            <v>31318.637680010303</v>
          </cell>
          <cell r="E29">
            <v>52348.175668157681</v>
          </cell>
          <cell r="F29">
            <v>34081.345188882653</v>
          </cell>
          <cell r="G29">
            <v>37911.552306567995</v>
          </cell>
          <cell r="H29">
            <v>43906.71218367618</v>
          </cell>
          <cell r="I29">
            <v>35790.027710032678</v>
          </cell>
          <cell r="J29">
            <v>31074.102966557333</v>
          </cell>
          <cell r="K29">
            <v>35034.163927381189</v>
          </cell>
          <cell r="L29">
            <v>27847.646146092393</v>
          </cell>
        </row>
        <row r="30">
          <cell r="A30" t="str">
            <v>A1Z</v>
          </cell>
          <cell r="B30" t="str">
            <v>A1Z40 : Maraîchers horticult. salariés</v>
          </cell>
          <cell r="C30" t="str">
            <v>691c : Ouvriers du maraîchage ou de l’horticulture</v>
          </cell>
          <cell r="D30">
            <v>34010.966445235747</v>
          </cell>
          <cell r="E30">
            <v>36529.168183349691</v>
          </cell>
          <cell r="F30">
            <v>41835.616080596657</v>
          </cell>
          <cell r="G30">
            <v>31849.762206432672</v>
          </cell>
          <cell r="H30">
            <v>36958.933735556726</v>
          </cell>
          <cell r="I30">
            <v>34636.313005555297</v>
          </cell>
          <cell r="J30">
            <v>28967.965041445885</v>
          </cell>
          <cell r="K30">
            <v>40565.644927412111</v>
          </cell>
          <cell r="L30">
            <v>32499.289366849243</v>
          </cell>
        </row>
        <row r="31">
          <cell r="A31" t="str">
            <v>A1Z</v>
          </cell>
          <cell r="B31" t="str">
            <v>A1Z41 : Jardiniers salariés</v>
          </cell>
          <cell r="C31" t="str">
            <v>631a : Jardiniers</v>
          </cell>
          <cell r="D31">
            <v>121945.88941056911</v>
          </cell>
          <cell r="E31">
            <v>98451.723222400731</v>
          </cell>
          <cell r="F31">
            <v>103894.96255460006</v>
          </cell>
          <cell r="G31">
            <v>116427.19684397972</v>
          </cell>
          <cell r="H31">
            <v>112130.60789247544</v>
          </cell>
          <cell r="I31">
            <v>126197.8525626458</v>
          </cell>
          <cell r="J31">
            <v>119555.56935552247</v>
          </cell>
          <cell r="K31">
            <v>122271.05589646987</v>
          </cell>
          <cell r="L31">
            <v>124011.04297971503</v>
          </cell>
        </row>
        <row r="32">
          <cell r="A32" t="str">
            <v>A1Z</v>
          </cell>
          <cell r="B32" t="str">
            <v>A1Z42 : Viticulteurs arboricult. salariés</v>
          </cell>
          <cell r="C32" t="str">
            <v>691d : Ouvriers de la viticulture ou de l’arboriculture fruitière</v>
          </cell>
          <cell r="D32">
            <v>61209.447713415109</v>
          </cell>
          <cell r="E32">
            <v>64428.84578728507</v>
          </cell>
          <cell r="F32">
            <v>71959.618196282187</v>
          </cell>
          <cell r="G32">
            <v>63493.171540478077</v>
          </cell>
          <cell r="H32">
            <v>48608.947953391958</v>
          </cell>
          <cell r="I32">
            <v>64142.440569606973</v>
          </cell>
          <cell r="J32">
            <v>57990.065089456715</v>
          </cell>
          <cell r="K32">
            <v>60061.748266951807</v>
          </cell>
          <cell r="L32">
            <v>65576.529783836799</v>
          </cell>
        </row>
        <row r="33">
          <cell r="A33" t="str">
            <v>A2Z</v>
          </cell>
          <cell r="B33" t="str">
            <v>A2Z70 : Tech. et agts d'encadremt exp. agricoles</v>
          </cell>
          <cell r="C33" t="str">
            <v>471a : Techniciens d’étude et de conseil en agriculture, eaux et forêt</v>
          </cell>
          <cell r="D33">
            <v>21445.251557160911</v>
          </cell>
          <cell r="E33">
            <v>13273.805884601335</v>
          </cell>
          <cell r="F33">
            <v>14178.782347006574</v>
          </cell>
          <cell r="G33">
            <v>24590.214689143017</v>
          </cell>
          <cell r="H33">
            <v>26255.404662531098</v>
          </cell>
          <cell r="I33">
            <v>13041.08262369777</v>
          </cell>
          <cell r="J33">
            <v>18474.824410259684</v>
          </cell>
          <cell r="K33">
            <v>25059.718124689691</v>
          </cell>
          <cell r="L33">
            <v>20801.212136533359</v>
          </cell>
        </row>
        <row r="34">
          <cell r="A34" t="str">
            <v>A2Z</v>
          </cell>
          <cell r="B34" t="str">
            <v>A2Z70 : Tech. et agts d'encadremt exp. agricoles</v>
          </cell>
          <cell r="C34" t="str">
            <v>471b : Techniciens d’exploitation et de contrôle de la production en agriculture, eaux et forêt</v>
          </cell>
          <cell r="D34">
            <v>13731.1898458659</v>
          </cell>
          <cell r="E34">
            <v>13872.16904043238</v>
          </cell>
          <cell r="F34">
            <v>15067.044886477119</v>
          </cell>
          <cell r="G34">
            <v>9922.1551552265919</v>
          </cell>
          <cell r="H34">
            <v>9904.2110011683253</v>
          </cell>
          <cell r="I34">
            <v>13357.009832023594</v>
          </cell>
          <cell r="J34">
            <v>12571.901525358498</v>
          </cell>
          <cell r="K34">
            <v>13581.775355177166</v>
          </cell>
          <cell r="L34">
            <v>15039.892657062041</v>
          </cell>
        </row>
        <row r="35">
          <cell r="A35" t="str">
            <v>A2Z</v>
          </cell>
          <cell r="B35" t="str">
            <v>A2Z70 : Tech. et agts d'encadremt exp. agricoles</v>
          </cell>
          <cell r="C35" t="str">
            <v>480a : Contremaîtres et agents d’encadrement (non cadres) en agriculture, sylviculture</v>
          </cell>
          <cell r="D35">
            <v>14284.456510225289</v>
          </cell>
          <cell r="E35">
            <v>11416.795259860442</v>
          </cell>
          <cell r="F35">
            <v>9735.43581451112</v>
          </cell>
          <cell r="G35">
            <v>12992.51141778535</v>
          </cell>
          <cell r="H35">
            <v>10623.274748479113</v>
          </cell>
          <cell r="I35">
            <v>13725.299676251216</v>
          </cell>
          <cell r="J35">
            <v>16158.635964912113</v>
          </cell>
          <cell r="K35">
            <v>14063.64280582277</v>
          </cell>
          <cell r="L35">
            <v>12631.090759940986</v>
          </cell>
        </row>
        <row r="36">
          <cell r="A36" t="str">
            <v>A2Z</v>
          </cell>
          <cell r="B36" t="str">
            <v>A2Z90 : Ingénieurs, cadres tech. agriculture</v>
          </cell>
          <cell r="C36" t="str">
            <v>381a : Ingénieurs et cadres d’étude et d’exploitation de l’agriculture, la pêche, les eaux et forêts</v>
          </cell>
          <cell r="D36">
            <v>12330.763851657122</v>
          </cell>
          <cell r="E36">
            <v>7382.4278843559623</v>
          </cell>
          <cell r="F36">
            <v>10698.724266095791</v>
          </cell>
          <cell r="G36">
            <v>11801.036624117234</v>
          </cell>
          <cell r="H36">
            <v>13094.693244295349</v>
          </cell>
          <cell r="I36">
            <v>11309.325762741319</v>
          </cell>
          <cell r="J36">
            <v>15061.334417203065</v>
          </cell>
          <cell r="K36">
            <v>10737.289135625511</v>
          </cell>
          <cell r="L36">
            <v>11193.668002142791</v>
          </cell>
        </row>
        <row r="37">
          <cell r="A37" t="str">
            <v>A3Z</v>
          </cell>
          <cell r="B37" t="str">
            <v>A3Z00 : Marins pêcheurs aquaculteurs indép.</v>
          </cell>
          <cell r="C37" t="str">
            <v>122c : Patrons pêcheurs et aquaculteurs 0 à 9 salariés</v>
          </cell>
          <cell r="D37">
            <v>15698.904380314872</v>
          </cell>
          <cell r="E37">
            <v>9075.6335360441517</v>
          </cell>
          <cell r="F37">
            <v>6696.5319928273702</v>
          </cell>
          <cell r="G37">
            <v>8309.2451643861186</v>
          </cell>
          <cell r="H37">
            <v>8672.0202769630196</v>
          </cell>
          <cell r="I37">
            <v>3919.2105051493327</v>
          </cell>
          <cell r="J37">
            <v>9231.3993256830836</v>
          </cell>
          <cell r="K37">
            <v>18588.371354546391</v>
          </cell>
          <cell r="L37">
            <v>19276.942460715141</v>
          </cell>
        </row>
        <row r="38">
          <cell r="A38" t="str">
            <v>A3Z</v>
          </cell>
          <cell r="B38" t="str">
            <v>A3Z40 : Pêcheurs, aquaculteurs salariés</v>
          </cell>
          <cell r="C38" t="str">
            <v>692a : Marins-pêcheurs et Ouvriers de l’aquaculture</v>
          </cell>
          <cell r="D38">
            <v>9322.5185071872966</v>
          </cell>
          <cell r="E38">
            <v>10435.049163716631</v>
          </cell>
          <cell r="F38">
            <v>9824.3524491992157</v>
          </cell>
          <cell r="G38">
            <v>9872.3930980750611</v>
          </cell>
          <cell r="H38">
            <v>9773.7713354928565</v>
          </cell>
          <cell r="I38">
            <v>12379.399988592504</v>
          </cell>
          <cell r="J38">
            <v>11515.369698132306</v>
          </cell>
          <cell r="K38">
            <v>7299.0780842693184</v>
          </cell>
          <cell r="L38">
            <v>9153.1077391602648</v>
          </cell>
        </row>
        <row r="39">
          <cell r="A39" t="str">
            <v>A3Z</v>
          </cell>
          <cell r="B39" t="str">
            <v>A3Z41 : Marins salariés</v>
          </cell>
          <cell r="C39" t="str">
            <v>656a : Matelots de la marine marchande, capitaines et matelots timoniers de la navigation fluviale (salariés)</v>
          </cell>
          <cell r="D39">
            <v>4420.3024635962893</v>
          </cell>
          <cell r="E39">
            <v>4686.0728293292996</v>
          </cell>
          <cell r="F39">
            <v>3029.3826099933522</v>
          </cell>
          <cell r="G39">
            <v>5513.0831310535159</v>
          </cell>
          <cell r="H39">
            <v>5475.3811806633257</v>
          </cell>
          <cell r="I39">
            <v>4397.3637372148351</v>
          </cell>
          <cell r="J39">
            <v>5319.1372783937686</v>
          </cell>
          <cell r="K39">
            <v>4013.3211837308672</v>
          </cell>
          <cell r="L39">
            <v>3928.4489286642329</v>
          </cell>
        </row>
        <row r="40">
          <cell r="A40" t="str">
            <v>A3Z</v>
          </cell>
          <cell r="B40" t="str">
            <v>A3Z90 : Cadres de la marine</v>
          </cell>
          <cell r="C40" t="str">
            <v>389c : Officiers et cadres navigants techniques de la marine marchande</v>
          </cell>
          <cell r="D40">
            <v>1321.2236151038758</v>
          </cell>
          <cell r="E40">
            <v>1464.6616034904932</v>
          </cell>
          <cell r="F40">
            <v>2292.1536589156185</v>
          </cell>
          <cell r="G40">
            <v>800.35913540365209</v>
          </cell>
          <cell r="H40">
            <v>3222.9041921849125</v>
          </cell>
          <cell r="I40">
            <v>2436.2861021150898</v>
          </cell>
          <cell r="J40">
            <v>1024.1390404209042</v>
          </cell>
          <cell r="K40">
            <v>1312.535944888599</v>
          </cell>
          <cell r="L40">
            <v>1626.9958600021234</v>
          </cell>
        </row>
        <row r="41">
          <cell r="A41" t="str">
            <v>A3Z</v>
          </cell>
          <cell r="B41" t="str">
            <v>A3Z90 : Cadres de la marine</v>
          </cell>
          <cell r="C41" t="str">
            <v>480b : Maîtres d’équipage de la marine marchande et de la pêche</v>
          </cell>
          <cell r="D41">
            <v>1487.9385720895134</v>
          </cell>
          <cell r="E41">
            <v>2229.4940933440994</v>
          </cell>
          <cell r="F41">
            <v>4125.2768644996413</v>
          </cell>
          <cell r="G41">
            <v>3794.6562269184956</v>
          </cell>
          <cell r="H41">
            <v>964.49996829638087</v>
          </cell>
          <cell r="I41">
            <v>1355.8401870448051</v>
          </cell>
          <cell r="J41">
            <v>2312.6715224432901</v>
          </cell>
          <cell r="K41">
            <v>991.10421755680159</v>
          </cell>
          <cell r="L41">
            <v>1160.0399762684488</v>
          </cell>
        </row>
        <row r="42">
          <cell r="A42" t="str">
            <v>B0Z</v>
          </cell>
          <cell r="B42" t="str">
            <v>B0Z20 : ONQ TP béton extraction</v>
          </cell>
          <cell r="C42" t="str">
            <v>671a : Ouvriers non qualifiés des travaux publics de l’État et des collectivités locales</v>
          </cell>
          <cell r="D42">
            <v>29559.30090806463</v>
          </cell>
          <cell r="E42">
            <v>16608.046639245164</v>
          </cell>
          <cell r="F42">
            <v>18628.072349662547</v>
          </cell>
          <cell r="G42">
            <v>15044.495905842845</v>
          </cell>
          <cell r="H42">
            <v>27464.880957933692</v>
          </cell>
          <cell r="I42">
            <v>25741.54467873411</v>
          </cell>
          <cell r="J42">
            <v>26972.041473672263</v>
          </cell>
          <cell r="K42">
            <v>30169.621068849025</v>
          </cell>
          <cell r="L42">
            <v>31536.240181672601</v>
          </cell>
        </row>
        <row r="43">
          <cell r="A43" t="str">
            <v>B0Z</v>
          </cell>
          <cell r="B43" t="str">
            <v>B0Z20 : ONQ TP béton extraction</v>
          </cell>
          <cell r="C43" t="str">
            <v>671b : Ouvriers non qualifiés des travaux publics, du travail du béton et de l’extraction, hors État et collectivités locales</v>
          </cell>
          <cell r="D43">
            <v>56566.136549532974</v>
          </cell>
          <cell r="E43">
            <v>47011.110127318156</v>
          </cell>
          <cell r="F43">
            <v>48110.585271580756</v>
          </cell>
          <cell r="G43">
            <v>55290.10196697335</v>
          </cell>
          <cell r="H43">
            <v>59381.532114037233</v>
          </cell>
          <cell r="I43">
            <v>59050.379751793567</v>
          </cell>
          <cell r="J43">
            <v>50703.65390574975</v>
          </cell>
          <cell r="K43">
            <v>59252.004726830528</v>
          </cell>
          <cell r="L43">
            <v>59742.751016018658</v>
          </cell>
        </row>
        <row r="44">
          <cell r="A44" t="str">
            <v>B0Z</v>
          </cell>
          <cell r="B44" t="str">
            <v>B0Z21 : ONQ gros œuvre bâtiment</v>
          </cell>
          <cell r="C44" t="str">
            <v>681a : Ouvriers non qualifiés du gros oeuvre du bâtiment</v>
          </cell>
          <cell r="D44">
            <v>134896.51215786263</v>
          </cell>
          <cell r="E44">
            <v>102327.06433054687</v>
          </cell>
          <cell r="F44">
            <v>117976.26026492038</v>
          </cell>
          <cell r="G44">
            <v>126780.6990791781</v>
          </cell>
          <cell r="H44">
            <v>129806.59667462099</v>
          </cell>
          <cell r="I44">
            <v>132606.8834881236</v>
          </cell>
          <cell r="J44">
            <v>146027.47192144691</v>
          </cell>
          <cell r="K44">
            <v>123809.80609393815</v>
          </cell>
          <cell r="L44">
            <v>134852.25845820282</v>
          </cell>
        </row>
        <row r="45">
          <cell r="A45" t="str">
            <v>B1Z</v>
          </cell>
          <cell r="B45" t="str">
            <v>B1Z40 : OQ TP béton extraction</v>
          </cell>
          <cell r="C45" t="str">
            <v>211h : Artisans en terrassement, travaux publics</v>
          </cell>
          <cell r="D45">
            <v>7889.0749789057336</v>
          </cell>
          <cell r="E45">
            <v>4034.9628159443587</v>
          </cell>
          <cell r="F45">
            <v>4763.4021300935274</v>
          </cell>
          <cell r="G45">
            <v>6137.3498470464046</v>
          </cell>
          <cell r="H45">
            <v>7474.4203111328097</v>
          </cell>
          <cell r="I45">
            <v>9749.7370748475696</v>
          </cell>
          <cell r="J45">
            <v>7665.1704010809217</v>
          </cell>
          <cell r="K45">
            <v>7941.5625187948481</v>
          </cell>
          <cell r="L45">
            <v>8060.4920168414319</v>
          </cell>
        </row>
        <row r="46">
          <cell r="A46" t="str">
            <v>B1Z</v>
          </cell>
          <cell r="B46" t="str">
            <v>B1Z40 : OQ TP béton extraction</v>
          </cell>
          <cell r="C46" t="str">
            <v>621a : Chefs d’équipe du gros oeuvre et des travaux publics</v>
          </cell>
          <cell r="D46">
            <v>6409.2990072122038</v>
          </cell>
          <cell r="E46">
            <v>8956.1838264000889</v>
          </cell>
          <cell r="F46">
            <v>7259.8718305071052</v>
          </cell>
          <cell r="G46">
            <v>8588.8041496426686</v>
          </cell>
          <cell r="H46">
            <v>5228.6358371405613</v>
          </cell>
          <cell r="I46">
            <v>2530.9068196727803</v>
          </cell>
          <cell r="J46">
            <v>7292.7655014956817</v>
          </cell>
          <cell r="K46">
            <v>5919.9339925805361</v>
          </cell>
          <cell r="L46">
            <v>6015.1975275603936</v>
          </cell>
        </row>
        <row r="47">
          <cell r="A47" t="str">
            <v>B1Z</v>
          </cell>
          <cell r="B47" t="str">
            <v>B1Z40 : OQ TP béton extraction</v>
          </cell>
          <cell r="C47" t="str">
            <v>621b : Ouvriers qualifiés du travail du béton</v>
          </cell>
          <cell r="D47">
            <v>39210.163697771874</v>
          </cell>
          <cell r="E47">
            <v>28502.744487134976</v>
          </cell>
          <cell r="F47">
            <v>23665.229594431046</v>
          </cell>
          <cell r="G47">
            <v>20708.800982025125</v>
          </cell>
          <cell r="H47">
            <v>25534.209134386743</v>
          </cell>
          <cell r="I47">
            <v>32329.84404453768</v>
          </cell>
          <cell r="J47">
            <v>37284.919931104843</v>
          </cell>
          <cell r="K47">
            <v>41405.233909010021</v>
          </cell>
          <cell r="L47">
            <v>38940.337253200771</v>
          </cell>
        </row>
        <row r="48">
          <cell r="A48" t="str">
            <v>B1Z</v>
          </cell>
          <cell r="B48" t="str">
            <v>B1Z40 : OQ TP béton extraction</v>
          </cell>
          <cell r="C48" t="str">
            <v>621d : Ouvriers des travaux publics en installations électriques et de télécommunications</v>
          </cell>
          <cell r="D48">
            <v>4654.6522904156345</v>
          </cell>
          <cell r="E48">
            <v>8888.6877654618747</v>
          </cell>
          <cell r="F48">
            <v>8150.5854924914229</v>
          </cell>
          <cell r="G48">
            <v>9634.633194826547</v>
          </cell>
          <cell r="H48">
            <v>13320.710584618815</v>
          </cell>
          <cell r="I48">
            <v>6670.7854643098453</v>
          </cell>
          <cell r="J48">
            <v>4833.7505173253421</v>
          </cell>
          <cell r="K48">
            <v>5048.088776534938</v>
          </cell>
          <cell r="L48">
            <v>4082.1175773866221</v>
          </cell>
        </row>
        <row r="49">
          <cell r="A49" t="str">
            <v>B1Z</v>
          </cell>
          <cell r="B49" t="str">
            <v>B1Z40 : OQ TP béton extraction</v>
          </cell>
          <cell r="C49" t="str">
            <v>621e : Autres Ouvriers qualifiés des travaux publics</v>
          </cell>
          <cell r="D49">
            <v>28833.666383397231</v>
          </cell>
          <cell r="E49">
            <v>26203.639415361915</v>
          </cell>
          <cell r="F49">
            <v>30344.618725825178</v>
          </cell>
          <cell r="G49">
            <v>33790.905013531745</v>
          </cell>
          <cell r="H49">
            <v>22284.954776557839</v>
          </cell>
          <cell r="I49">
            <v>20863.399128278968</v>
          </cell>
          <cell r="J49">
            <v>23515.947052445837</v>
          </cell>
          <cell r="K49">
            <v>29964.153321215035</v>
          </cell>
          <cell r="L49">
            <v>33020.898776530827</v>
          </cell>
        </row>
        <row r="50">
          <cell r="A50" t="str">
            <v>B1Z</v>
          </cell>
          <cell r="B50" t="str">
            <v>B1Z40 : OQ TP béton extraction</v>
          </cell>
          <cell r="C50" t="str">
            <v>621f : Ouvriers qualifiés des travaux publics (salariés de l’État et des collectivités locales)</v>
          </cell>
          <cell r="D50">
            <v>25354.705029105342</v>
          </cell>
          <cell r="E50">
            <v>25885.214253793452</v>
          </cell>
          <cell r="F50">
            <v>26544.048212356058</v>
          </cell>
          <cell r="G50">
            <v>23064.021813576754</v>
          </cell>
          <cell r="H50">
            <v>24437.404580553932</v>
          </cell>
          <cell r="I50">
            <v>29928.031297958642</v>
          </cell>
          <cell r="J50">
            <v>34112.554294006244</v>
          </cell>
          <cell r="K50">
            <v>22786.112094648135</v>
          </cell>
          <cell r="L50">
            <v>19165.448698661643</v>
          </cell>
        </row>
        <row r="51">
          <cell r="A51" t="str">
            <v>B1Z</v>
          </cell>
          <cell r="B51" t="str">
            <v>B1Z40 : OQ TP béton extraction</v>
          </cell>
          <cell r="C51" t="str">
            <v>621g : Mineurs de fond qualifiés et autres Ouvriers qualifiés des industries d’extraction (carrières, pétrole, gaz...)</v>
          </cell>
          <cell r="D51">
            <v>1584.1414515340114</v>
          </cell>
          <cell r="E51">
            <v>5166.5346298389913</v>
          </cell>
          <cell r="F51">
            <v>6331.6351110822989</v>
          </cell>
          <cell r="G51">
            <v>5193.2666291737805</v>
          </cell>
          <cell r="H51">
            <v>2718.7605952885601</v>
          </cell>
          <cell r="I51">
            <v>2557.4646926097712</v>
          </cell>
          <cell r="J51">
            <v>1613.7022354153492</v>
          </cell>
          <cell r="K51">
            <v>1156.1558752961018</v>
          </cell>
          <cell r="L51">
            <v>1982.5662438905831</v>
          </cell>
        </row>
        <row r="52">
          <cell r="A52" t="str">
            <v>B2Z</v>
          </cell>
          <cell r="B52" t="str">
            <v>B2Z40 : Maçons</v>
          </cell>
          <cell r="C52" t="str">
            <v>211a : Artisans maçons</v>
          </cell>
          <cell r="D52">
            <v>82830.094273617477</v>
          </cell>
          <cell r="E52">
            <v>78601.98636741341</v>
          </cell>
          <cell r="F52">
            <v>79334.896359327002</v>
          </cell>
          <cell r="G52">
            <v>72099.949200307747</v>
          </cell>
          <cell r="H52">
            <v>77560.827674907996</v>
          </cell>
          <cell r="I52">
            <v>79903.698171882992</v>
          </cell>
          <cell r="J52">
            <v>74564.482336839865</v>
          </cell>
          <cell r="K52">
            <v>79622.583828811883</v>
          </cell>
          <cell r="L52">
            <v>94303.216655200682</v>
          </cell>
        </row>
        <row r="53">
          <cell r="A53" t="str">
            <v>B2Z</v>
          </cell>
          <cell r="B53" t="str">
            <v>B2Z40 : Maçons</v>
          </cell>
          <cell r="C53" t="str">
            <v>632a : Maçons qualifiés</v>
          </cell>
          <cell r="D53">
            <v>219642.3892258218</v>
          </cell>
          <cell r="E53">
            <v>204086.02966284627</v>
          </cell>
          <cell r="F53">
            <v>192275.40160598507</v>
          </cell>
          <cell r="G53">
            <v>187267.05309613238</v>
          </cell>
          <cell r="H53">
            <v>198346.30759131606</v>
          </cell>
          <cell r="I53">
            <v>204974.81221297212</v>
          </cell>
          <cell r="J53">
            <v>236154.18457585573</v>
          </cell>
          <cell r="K53">
            <v>217590.11657246339</v>
          </cell>
          <cell r="L53">
            <v>205182.86652914621</v>
          </cell>
        </row>
        <row r="54">
          <cell r="A54" t="str">
            <v>B2Z</v>
          </cell>
          <cell r="B54" t="str">
            <v>B2Z41 : Prof. travail de la pierre et mat.associés</v>
          </cell>
          <cell r="C54" t="str">
            <v>214d : Artisans de fabrication en matériaux de construction (hors artisanat d’art)</v>
          </cell>
          <cell r="D54">
            <v>3893.725127206053</v>
          </cell>
          <cell r="E54">
            <v>5891.1570759933247</v>
          </cell>
          <cell r="F54">
            <v>8208.3284672047466</v>
          </cell>
          <cell r="G54">
            <v>6590.6018142027888</v>
          </cell>
          <cell r="H54">
            <v>7042.6992080828531</v>
          </cell>
          <cell r="I54">
            <v>3632.6291551918089</v>
          </cell>
          <cell r="J54">
            <v>5795.1296676531247</v>
          </cell>
          <cell r="K54">
            <v>1891.954299139144</v>
          </cell>
          <cell r="L54">
            <v>3994.0914148258912</v>
          </cell>
        </row>
        <row r="55">
          <cell r="A55" t="str">
            <v>B2Z</v>
          </cell>
          <cell r="B55" t="str">
            <v>B2Z41 : Prof. travail de la pierre et mat.associés</v>
          </cell>
          <cell r="C55" t="str">
            <v>632b : Ouvriers qualifiés du travail de la pierre</v>
          </cell>
          <cell r="D55">
            <v>9399.4835485593158</v>
          </cell>
          <cell r="E55">
            <v>6570.1550979271242</v>
          </cell>
          <cell r="F55">
            <v>8914.3399968028516</v>
          </cell>
          <cell r="G55">
            <v>11317.519263386695</v>
          </cell>
          <cell r="H55">
            <v>10261.716314193432</v>
          </cell>
          <cell r="I55">
            <v>6316.2352462166637</v>
          </cell>
          <cell r="J55">
            <v>13494.34427205779</v>
          </cell>
          <cell r="K55">
            <v>8450.3138687050105</v>
          </cell>
          <cell r="L55">
            <v>6253.792504915149</v>
          </cell>
        </row>
        <row r="56">
          <cell r="A56" t="str">
            <v>B2Z</v>
          </cell>
          <cell r="B56" t="str">
            <v>B2Z42 : Charpentiers (métal)</v>
          </cell>
          <cell r="C56" t="str">
            <v>624d : Monteurs qualifiés en structures métalliques</v>
          </cell>
          <cell r="D56">
            <v>15515.447142289326</v>
          </cell>
          <cell r="E56">
            <v>15634.599944348043</v>
          </cell>
          <cell r="F56">
            <v>11946.470151966136</v>
          </cell>
          <cell r="G56">
            <v>12431.912020811298</v>
          </cell>
          <cell r="H56">
            <v>13515.363450136285</v>
          </cell>
          <cell r="I56">
            <v>15145.455895567717</v>
          </cell>
          <cell r="J56">
            <v>13719.535728811479</v>
          </cell>
          <cell r="K56">
            <v>16038.609894609637</v>
          </cell>
          <cell r="L56">
            <v>16788.195803446866</v>
          </cell>
        </row>
        <row r="57">
          <cell r="A57" t="str">
            <v>B2Z</v>
          </cell>
          <cell r="B57" t="str">
            <v>B2Z43 : Charpentiers (bois)</v>
          </cell>
          <cell r="C57" t="str">
            <v>632c : Charpentiers en bois qualifiés</v>
          </cell>
          <cell r="D57">
            <v>19023.659419899301</v>
          </cell>
          <cell r="E57">
            <v>15117.789413722428</v>
          </cell>
          <cell r="F57">
            <v>20647.375273490572</v>
          </cell>
          <cell r="G57">
            <v>21793.961073003389</v>
          </cell>
          <cell r="H57">
            <v>15561.103674124432</v>
          </cell>
          <cell r="I57">
            <v>15887.550625299649</v>
          </cell>
          <cell r="J57">
            <v>22875.447647967943</v>
          </cell>
          <cell r="K57">
            <v>19480.079243163458</v>
          </cell>
          <cell r="L57">
            <v>14715.451368566504</v>
          </cell>
        </row>
        <row r="58">
          <cell r="A58" t="str">
            <v>B2Z</v>
          </cell>
          <cell r="B58" t="str">
            <v>B2Z44 : Couvreurs</v>
          </cell>
          <cell r="C58" t="str">
            <v>211c : Artisans couvreurs</v>
          </cell>
          <cell r="D58">
            <v>13664.169990551398</v>
          </cell>
          <cell r="E58">
            <v>14331.855617449353</v>
          </cell>
          <cell r="F58">
            <v>14358.485172571027</v>
          </cell>
          <cell r="G58">
            <v>18807.966870515163</v>
          </cell>
          <cell r="H58">
            <v>22426.747956244591</v>
          </cell>
          <cell r="I58">
            <v>13178.695105310937</v>
          </cell>
          <cell r="J58">
            <v>11806.924410310359</v>
          </cell>
          <cell r="K58">
            <v>13243.432082223999</v>
          </cell>
          <cell r="L58">
            <v>15942.153479119836</v>
          </cell>
        </row>
        <row r="59">
          <cell r="A59" t="str">
            <v>B2Z</v>
          </cell>
          <cell r="B59" t="str">
            <v>B2Z44 : Couvreurs</v>
          </cell>
          <cell r="C59" t="str">
            <v>632e : Couvreurs qualifiés</v>
          </cell>
          <cell r="D59">
            <v>34751.89162001486</v>
          </cell>
          <cell r="E59">
            <v>36466.934631242373</v>
          </cell>
          <cell r="F59">
            <v>37193.466535317821</v>
          </cell>
          <cell r="G59">
            <v>25502.153223359997</v>
          </cell>
          <cell r="H59">
            <v>26195.947392335234</v>
          </cell>
          <cell r="I59">
            <v>33908.843157084659</v>
          </cell>
          <cell r="J59">
            <v>38067.727863736094</v>
          </cell>
          <cell r="K59">
            <v>32312.429190886396</v>
          </cell>
          <cell r="L59">
            <v>33875.517805422096</v>
          </cell>
        </row>
        <row r="60">
          <cell r="A60" t="str">
            <v>B3Z</v>
          </cell>
          <cell r="B60" t="str">
            <v>B3Z20 : ONQ second œuvre bâtiment</v>
          </cell>
          <cell r="C60" t="str">
            <v>681b : Ouvriers non qualifiés du second oeuvre du bâtiment</v>
          </cell>
          <cell r="D60">
            <v>136860.92652854678</v>
          </cell>
          <cell r="E60">
            <v>132630.19702477398</v>
          </cell>
          <cell r="F60">
            <v>150454.49464248589</v>
          </cell>
          <cell r="G60">
            <v>169438.01707489407</v>
          </cell>
          <cell r="H60">
            <v>167016.90118868707</v>
          </cell>
          <cell r="I60">
            <v>144116.88018129053</v>
          </cell>
          <cell r="J60">
            <v>146437.90217482758</v>
          </cell>
          <cell r="K60">
            <v>127628.03961780122</v>
          </cell>
          <cell r="L60">
            <v>136516.83779301157</v>
          </cell>
        </row>
        <row r="61">
          <cell r="A61" t="str">
            <v>B4Z</v>
          </cell>
          <cell r="B61" t="str">
            <v>B4Z41 : Plombiers, chauffagistes</v>
          </cell>
          <cell r="C61" t="str">
            <v>211d : Artisans plombiers, chauffagistes</v>
          </cell>
          <cell r="D61">
            <v>46321.340413219528</v>
          </cell>
          <cell r="E61">
            <v>36073.387498668984</v>
          </cell>
          <cell r="F61">
            <v>36855.852650794382</v>
          </cell>
          <cell r="G61">
            <v>46117.802925384145</v>
          </cell>
          <cell r="H61">
            <v>44210.948606738049</v>
          </cell>
          <cell r="I61">
            <v>42092.139792800888</v>
          </cell>
          <cell r="J61">
            <v>41872.154609522491</v>
          </cell>
          <cell r="K61">
            <v>50110.488113614425</v>
          </cell>
          <cell r="L61">
            <v>46981.378516521676</v>
          </cell>
        </row>
        <row r="62">
          <cell r="A62" t="str">
            <v>B4Z</v>
          </cell>
          <cell r="B62" t="str">
            <v>B4Z41 : Plombiers, chauffagistes</v>
          </cell>
          <cell r="C62" t="str">
            <v>632f : Plombiers et chauffagistes qualifiés</v>
          </cell>
          <cell r="D62">
            <v>87507.447226163742</v>
          </cell>
          <cell r="E62">
            <v>66899.587195789121</v>
          </cell>
          <cell r="F62">
            <v>77873.780825580732</v>
          </cell>
          <cell r="G62">
            <v>81152.39994950137</v>
          </cell>
          <cell r="H62">
            <v>81813.599490045613</v>
          </cell>
          <cell r="I62">
            <v>86325.821129916687</v>
          </cell>
          <cell r="J62">
            <v>96829.017318979342</v>
          </cell>
          <cell r="K62">
            <v>88954.53647906729</v>
          </cell>
          <cell r="L62">
            <v>76738.78788044455</v>
          </cell>
        </row>
        <row r="63">
          <cell r="A63" t="str">
            <v>B4Z</v>
          </cell>
          <cell r="B63" t="str">
            <v>B4Z42 : Menuisiers et ouvriers agencemt isolation</v>
          </cell>
          <cell r="C63" t="str">
            <v>632d : Menuisiers qualifiés du bâtiment</v>
          </cell>
          <cell r="D63">
            <v>37275.804803456049</v>
          </cell>
          <cell r="E63">
            <v>71084.983509861675</v>
          </cell>
          <cell r="F63">
            <v>59150.964671792841</v>
          </cell>
          <cell r="G63">
            <v>65253.254910067953</v>
          </cell>
          <cell r="H63">
            <v>81925.637951300829</v>
          </cell>
          <cell r="I63">
            <v>64200.019989813751</v>
          </cell>
          <cell r="J63">
            <v>54949.725068819134</v>
          </cell>
          <cell r="K63">
            <v>28541.112991907103</v>
          </cell>
          <cell r="L63">
            <v>28336.576349641913</v>
          </cell>
        </row>
        <row r="64">
          <cell r="A64" t="str">
            <v>B4Z</v>
          </cell>
          <cell r="B64" t="str">
            <v>B4Z42 : Menuisiers et ouvriers agencemt isolation</v>
          </cell>
          <cell r="C64" t="str">
            <v>211b : Artisans menuisiers du bâtiment, charpentiers en bois</v>
          </cell>
          <cell r="D64">
            <v>47583.626712220575</v>
          </cell>
          <cell r="E64">
            <v>39485.540661513565</v>
          </cell>
          <cell r="F64">
            <v>26183.956068607717</v>
          </cell>
          <cell r="G64">
            <v>39840.159739255272</v>
          </cell>
          <cell r="H64">
            <v>41622.45219127991</v>
          </cell>
          <cell r="I64">
            <v>46566.982311314525</v>
          </cell>
          <cell r="J64">
            <v>48408.653994835731</v>
          </cell>
          <cell r="K64">
            <v>45703.009606975822</v>
          </cell>
          <cell r="L64">
            <v>48639.216534850166</v>
          </cell>
        </row>
        <row r="65">
          <cell r="A65" t="str">
            <v>B4Z</v>
          </cell>
          <cell r="B65" t="str">
            <v>B4Z42 : Menuisiers et ouvriers agencemt isolation</v>
          </cell>
          <cell r="C65" t="str">
            <v>632j : Monteurs qualifiés en agencement, isolation</v>
          </cell>
          <cell r="D65">
            <v>19994.261184543258</v>
          </cell>
          <cell r="E65">
            <v>22171.591998664622</v>
          </cell>
          <cell r="F65">
            <v>23460.59243586602</v>
          </cell>
          <cell r="G65">
            <v>23471.494108846255</v>
          </cell>
          <cell r="H65">
            <v>28889.971439946614</v>
          </cell>
          <cell r="I65">
            <v>22975.29322415543</v>
          </cell>
          <cell r="J65">
            <v>20521.172873823874</v>
          </cell>
          <cell r="K65">
            <v>16288.018914074515</v>
          </cell>
          <cell r="L65">
            <v>23173.591765731391</v>
          </cell>
        </row>
        <row r="66">
          <cell r="A66" t="str">
            <v>B4Z</v>
          </cell>
          <cell r="B66" t="str">
            <v>B4Z43 : Électriciens du bâtiment</v>
          </cell>
          <cell r="C66" t="str">
            <v>211e : Artisans électriciens du bâtiment</v>
          </cell>
          <cell r="D66">
            <v>41048.889444478154</v>
          </cell>
          <cell r="E66">
            <v>32453.215062957996</v>
          </cell>
          <cell r="F66">
            <v>27188.740990788476</v>
          </cell>
          <cell r="G66">
            <v>29143.52315228893</v>
          </cell>
          <cell r="H66">
            <v>40962.254063959313</v>
          </cell>
          <cell r="I66">
            <v>40679.884881951024</v>
          </cell>
          <cell r="J66">
            <v>39692.428723410754</v>
          </cell>
          <cell r="K66">
            <v>43312.441830024494</v>
          </cell>
          <cell r="L66">
            <v>40141.797779999215</v>
          </cell>
        </row>
        <row r="67">
          <cell r="A67" t="str">
            <v>B4Z</v>
          </cell>
          <cell r="B67" t="str">
            <v>B4Z43 : Électriciens du bâtiment</v>
          </cell>
          <cell r="C67" t="str">
            <v>633a : Électriciens qualifiés de type artisanal (y.c. bâtiment)</v>
          </cell>
          <cell r="D67">
            <v>98065.438254620778</v>
          </cell>
          <cell r="E67">
            <v>98006.030139092793</v>
          </cell>
          <cell r="F67">
            <v>101111.6700336331</v>
          </cell>
          <cell r="G67">
            <v>93367.353533336427</v>
          </cell>
          <cell r="H67">
            <v>111357.63151560242</v>
          </cell>
          <cell r="I67">
            <v>113120.35361110666</v>
          </cell>
          <cell r="J67">
            <v>102556.21482321899</v>
          </cell>
          <cell r="K67">
            <v>99764.656731865092</v>
          </cell>
          <cell r="L67">
            <v>91875.443208778262</v>
          </cell>
        </row>
        <row r="68">
          <cell r="A68" t="str">
            <v>B4Z</v>
          </cell>
          <cell r="B68" t="str">
            <v>B4Z44 : OQ peinture finition</v>
          </cell>
          <cell r="C68" t="str">
            <v>211f : Artisans de la peinture et des finitions du bâtiment</v>
          </cell>
          <cell r="D68">
            <v>79188.554398758715</v>
          </cell>
          <cell r="E68">
            <v>82227.345753147776</v>
          </cell>
          <cell r="F68">
            <v>79233.44809204989</v>
          </cell>
          <cell r="G68">
            <v>74155.579241602827</v>
          </cell>
          <cell r="H68">
            <v>82756.786049006318</v>
          </cell>
          <cell r="I68">
            <v>71964.927221088103</v>
          </cell>
          <cell r="J68">
            <v>69439.354375492738</v>
          </cell>
          <cell r="K68">
            <v>82699.848825137058</v>
          </cell>
          <cell r="L68">
            <v>85426.45999564635</v>
          </cell>
        </row>
        <row r="69">
          <cell r="A69" t="str">
            <v>B4Z</v>
          </cell>
          <cell r="B69" t="str">
            <v>B4Z44 : OQ peinture finition</v>
          </cell>
          <cell r="C69" t="str">
            <v>632g : Peintres et Ouvriers qualifiés de pose de revêtements sur supports verticaux</v>
          </cell>
          <cell r="D69">
            <v>71398.239422253813</v>
          </cell>
          <cell r="E69">
            <v>77413.710051900751</v>
          </cell>
          <cell r="F69">
            <v>81079.483045580972</v>
          </cell>
          <cell r="G69">
            <v>71522.712172242202</v>
          </cell>
          <cell r="H69">
            <v>72420.018064846503</v>
          </cell>
          <cell r="I69">
            <v>77897.189074439186</v>
          </cell>
          <cell r="J69">
            <v>82656.977601412611</v>
          </cell>
          <cell r="K69">
            <v>72355.128534041854</v>
          </cell>
          <cell r="L69">
            <v>59182.612131306989</v>
          </cell>
        </row>
        <row r="70">
          <cell r="A70" t="str">
            <v>B4Z</v>
          </cell>
          <cell r="B70" t="str">
            <v>B4Z44 : OQ peinture finition</v>
          </cell>
          <cell r="C70" t="str">
            <v>632h : Soliers moquetteurs et Ouvriers qualifiés de pose de revêtements souples sur supports horizontaux</v>
          </cell>
          <cell r="D70">
            <v>4349.6648540262313</v>
          </cell>
          <cell r="E70">
            <v>3267.5506496562439</v>
          </cell>
          <cell r="F70">
            <v>6568.0584810732707</v>
          </cell>
          <cell r="G70">
            <v>3257.8848500172398</v>
          </cell>
          <cell r="H70">
            <v>2628.1968888900046</v>
          </cell>
          <cell r="I70">
            <v>4155.4237575516308</v>
          </cell>
          <cell r="J70">
            <v>4684.7199298441747</v>
          </cell>
          <cell r="K70">
            <v>4746.5281965013637</v>
          </cell>
          <cell r="L70">
            <v>3617.7464357331573</v>
          </cell>
        </row>
        <row r="71">
          <cell r="A71" t="str">
            <v>B5Z</v>
          </cell>
          <cell r="B71" t="str">
            <v>B5Z40 : Conducteurs d'engins bât TP</v>
          </cell>
          <cell r="C71" t="str">
            <v>621c : Conducteurs qualifiés d’engins de chantiers du bâtiment et des travaux publics</v>
          </cell>
          <cell r="D71">
            <v>60902.72347279211</v>
          </cell>
          <cell r="E71">
            <v>56255.690100921624</v>
          </cell>
          <cell r="F71">
            <v>55305.804105618554</v>
          </cell>
          <cell r="G71">
            <v>49383.76121751943</v>
          </cell>
          <cell r="H71">
            <v>52063.188482372672</v>
          </cell>
          <cell r="I71">
            <v>62304.644992270638</v>
          </cell>
          <cell r="J71">
            <v>61740.931124446011</v>
          </cell>
          <cell r="K71">
            <v>65162.451667567919</v>
          </cell>
          <cell r="L71">
            <v>55804.787626362398</v>
          </cell>
        </row>
        <row r="72">
          <cell r="A72" t="str">
            <v>B5Z</v>
          </cell>
          <cell r="B72" t="str">
            <v>B5Z40 : Conducteurs d'engins bât TP</v>
          </cell>
          <cell r="C72" t="str">
            <v>651a : Conducteurs d’engin lourd de levage</v>
          </cell>
          <cell r="D72">
            <v>16956.97901568572</v>
          </cell>
          <cell r="E72">
            <v>16574.983639112263</v>
          </cell>
          <cell r="F72">
            <v>21918.401506838178</v>
          </cell>
          <cell r="G72">
            <v>16944.826711590904</v>
          </cell>
          <cell r="H72">
            <v>16500.308299002103</v>
          </cell>
          <cell r="I72">
            <v>18818.923931998521</v>
          </cell>
          <cell r="J72">
            <v>19872.27825947772</v>
          </cell>
          <cell r="K72">
            <v>17126.737642918026</v>
          </cell>
          <cell r="L72">
            <v>13871.921144661415</v>
          </cell>
        </row>
        <row r="73">
          <cell r="A73" t="str">
            <v>B6Z</v>
          </cell>
          <cell r="B73" t="str">
            <v>B6Z70 : Géomètres</v>
          </cell>
          <cell r="C73" t="str">
            <v>472b : Géomètres, topographes</v>
          </cell>
          <cell r="D73">
            <v>13662.078892063677</v>
          </cell>
          <cell r="E73">
            <v>14187.277786141367</v>
          </cell>
          <cell r="F73">
            <v>12163.069536781733</v>
          </cell>
          <cell r="G73">
            <v>12695.412051408272</v>
          </cell>
          <cell r="H73">
            <v>16160.058179366082</v>
          </cell>
          <cell r="I73">
            <v>18428.851855198162</v>
          </cell>
          <cell r="J73">
            <v>18924.495293405271</v>
          </cell>
          <cell r="K73">
            <v>9546.2327571554779</v>
          </cell>
          <cell r="L73">
            <v>12515.508625630282</v>
          </cell>
        </row>
        <row r="74">
          <cell r="A74" t="str">
            <v>B6Z</v>
          </cell>
          <cell r="B74" t="str">
            <v>B6Z71 : Tech. et chargés d'études bât TP</v>
          </cell>
          <cell r="C74" t="str">
            <v>211j : Entrepreneurs en parcs et jardins, paysagistes</v>
          </cell>
          <cell r="D74">
            <v>25728.291696415461</v>
          </cell>
          <cell r="E74">
            <v>11171.186368442724</v>
          </cell>
          <cell r="F74">
            <v>14539.285854182128</v>
          </cell>
          <cell r="G74">
            <v>11349.019697293856</v>
          </cell>
          <cell r="H74">
            <v>11214.678730421265</v>
          </cell>
          <cell r="I74">
            <v>15191.239399280545</v>
          </cell>
          <cell r="J74">
            <v>23475.657289139537</v>
          </cell>
          <cell r="K74">
            <v>20847.96199607326</v>
          </cell>
          <cell r="L74">
            <v>32861.255804033586</v>
          </cell>
        </row>
        <row r="75">
          <cell r="A75" t="str">
            <v>B6Z</v>
          </cell>
          <cell r="B75" t="str">
            <v>B6Z71 : Tech. et chargés d'études bât TP</v>
          </cell>
          <cell r="C75" t="str">
            <v>472c : Métreurs et techniciens divers du bâtiment et des travaux publics</v>
          </cell>
          <cell r="D75">
            <v>99506.60551648261</v>
          </cell>
          <cell r="E75">
            <v>83056.312477675558</v>
          </cell>
          <cell r="F75">
            <v>76774.292975022661</v>
          </cell>
          <cell r="G75">
            <v>66443.489131242546</v>
          </cell>
          <cell r="H75">
            <v>71521.21653401092</v>
          </cell>
          <cell r="I75">
            <v>87957.672262909677</v>
          </cell>
          <cell r="J75">
            <v>93736.229152137777</v>
          </cell>
          <cell r="K75">
            <v>100831.3630199786</v>
          </cell>
          <cell r="L75">
            <v>103952.22437733143</v>
          </cell>
        </row>
        <row r="76">
          <cell r="A76" t="str">
            <v>B6Z</v>
          </cell>
          <cell r="B76" t="str">
            <v>B6Z71 : Tech. et chargés d'études bât TP</v>
          </cell>
          <cell r="C76" t="str">
            <v>472d : Techniciens des travaux publics de l’État et des collectivités locales</v>
          </cell>
          <cell r="D76">
            <v>50798.538429313987</v>
          </cell>
          <cell r="E76">
            <v>42842.130883477075</v>
          </cell>
          <cell r="F76">
            <v>37231.384395451765</v>
          </cell>
          <cell r="G76">
            <v>44264.285207519497</v>
          </cell>
          <cell r="H76">
            <v>45345.812765177267</v>
          </cell>
          <cell r="I76">
            <v>39294.771793549786</v>
          </cell>
          <cell r="J76">
            <v>55935.083130999243</v>
          </cell>
          <cell r="K76">
            <v>48084.553530086021</v>
          </cell>
          <cell r="L76">
            <v>48375.978626856704</v>
          </cell>
        </row>
        <row r="77">
          <cell r="A77" t="str">
            <v>B6Z</v>
          </cell>
          <cell r="B77" t="str">
            <v>B6Z72 : Dessinateurs bât TP</v>
          </cell>
          <cell r="C77" t="str">
            <v>472a : Dessinateurs en bâtiment, travaux publics</v>
          </cell>
          <cell r="D77">
            <v>20651.065615105963</v>
          </cell>
          <cell r="E77">
            <v>18929.98782873221</v>
          </cell>
          <cell r="F77">
            <v>18776.431408789063</v>
          </cell>
          <cell r="G77">
            <v>18787.078555303331</v>
          </cell>
          <cell r="H77">
            <v>18584.561625389299</v>
          </cell>
          <cell r="I77">
            <v>25966.232740648305</v>
          </cell>
          <cell r="J77">
            <v>21656.617113690801</v>
          </cell>
          <cell r="K77">
            <v>19477.992458776625</v>
          </cell>
          <cell r="L77">
            <v>20818.587272850458</v>
          </cell>
        </row>
        <row r="78">
          <cell r="A78" t="str">
            <v>B6Z</v>
          </cell>
          <cell r="B78" t="str">
            <v>B6Z73 : Chefs de chantier, cond. de travaux (non cadres)</v>
          </cell>
          <cell r="C78" t="str">
            <v>481a : Conducteurs de travaux (non cadres)</v>
          </cell>
          <cell r="D78">
            <v>27115.008765465547</v>
          </cell>
          <cell r="E78">
            <v>26793.332556206809</v>
          </cell>
          <cell r="F78">
            <v>37463.06671280662</v>
          </cell>
          <cell r="G78">
            <v>51388.910839826814</v>
          </cell>
          <cell r="H78">
            <v>41711.856701537035</v>
          </cell>
          <cell r="I78">
            <v>23392.970748967964</v>
          </cell>
          <cell r="J78">
            <v>32355.280723073181</v>
          </cell>
          <cell r="K78">
            <v>25368.7149133311</v>
          </cell>
          <cell r="L78">
            <v>23621.030659992361</v>
          </cell>
        </row>
        <row r="79">
          <cell r="A79" t="str">
            <v>B6Z</v>
          </cell>
          <cell r="B79" t="str">
            <v>B6Z73 : Chefs de chantier, cond. de travaux (non cadres)</v>
          </cell>
          <cell r="C79" t="str">
            <v>481b : Chefs de chantier (non cadres)</v>
          </cell>
          <cell r="D79">
            <v>48195.274062401273</v>
          </cell>
          <cell r="E79">
            <v>49958.842709235811</v>
          </cell>
          <cell r="F79">
            <v>49323.812409791353</v>
          </cell>
          <cell r="G79">
            <v>53942.620176441611</v>
          </cell>
          <cell r="H79">
            <v>37062.114152719492</v>
          </cell>
          <cell r="I79">
            <v>38918.74047250711</v>
          </cell>
          <cell r="J79">
            <v>47258.957450831484</v>
          </cell>
          <cell r="K79">
            <v>47639.673231303255</v>
          </cell>
          <cell r="L79">
            <v>49687.191505069095</v>
          </cell>
        </row>
        <row r="80">
          <cell r="A80" t="str">
            <v>B7Z</v>
          </cell>
          <cell r="B80" t="str">
            <v>B7Z90 : Architectes</v>
          </cell>
          <cell r="C80" t="str">
            <v>312f : Architectes libéraux</v>
          </cell>
          <cell r="D80">
            <v>29195.253920899762</v>
          </cell>
          <cell r="E80">
            <v>25961.744090148855</v>
          </cell>
          <cell r="F80">
            <v>25249.285172357177</v>
          </cell>
          <cell r="G80">
            <v>31535.419134214269</v>
          </cell>
          <cell r="H80">
            <v>22416.609928695376</v>
          </cell>
          <cell r="I80">
            <v>23068.166698879129</v>
          </cell>
          <cell r="J80">
            <v>21014.110355121229</v>
          </cell>
          <cell r="K80">
            <v>32761.892497289675</v>
          </cell>
          <cell r="L80">
            <v>33809.758910288379</v>
          </cell>
        </row>
        <row r="81">
          <cell r="A81" t="str">
            <v>B7Z</v>
          </cell>
          <cell r="B81" t="str">
            <v>B7Z90 : Architectes</v>
          </cell>
          <cell r="C81" t="str">
            <v>382b : Architectes salariés</v>
          </cell>
          <cell r="D81">
            <v>17941.273979251728</v>
          </cell>
          <cell r="E81">
            <v>13229.140748075713</v>
          </cell>
          <cell r="F81">
            <v>10335.046880423095</v>
          </cell>
          <cell r="G81">
            <v>6876.9832589797188</v>
          </cell>
          <cell r="H81">
            <v>16210.755652671911</v>
          </cell>
          <cell r="I81">
            <v>17355.814342747468</v>
          </cell>
          <cell r="J81">
            <v>12088.951104983471</v>
          </cell>
          <cell r="K81">
            <v>15498.481509574523</v>
          </cell>
          <cell r="L81">
            <v>26236.389323197185</v>
          </cell>
        </row>
        <row r="82">
          <cell r="A82" t="str">
            <v>B7Z</v>
          </cell>
          <cell r="B82" t="str">
            <v>B7Z91 : Ing. chefs de chantier, cond. de travaux (cadres)</v>
          </cell>
          <cell r="C82" t="str">
            <v>382a : Ingénieurs et cadres d’étude du bâtiment et des travaux publics</v>
          </cell>
          <cell r="D82">
            <v>47219.997341042523</v>
          </cell>
          <cell r="E82">
            <v>27574.530755820266</v>
          </cell>
          <cell r="F82">
            <v>25414.070380927737</v>
          </cell>
          <cell r="G82">
            <v>23627.462207856919</v>
          </cell>
          <cell r="H82">
            <v>26397.505566759297</v>
          </cell>
          <cell r="I82">
            <v>30427.17266053291</v>
          </cell>
          <cell r="J82">
            <v>34951.640326101689</v>
          </cell>
          <cell r="K82">
            <v>52532.365782941844</v>
          </cell>
          <cell r="L82">
            <v>54175.985914084027</v>
          </cell>
        </row>
        <row r="83">
          <cell r="A83" t="str">
            <v>B7Z</v>
          </cell>
          <cell r="B83" t="str">
            <v>B7Z91 : Ing. chefs de chantier, cond. de travaux (cadres)</v>
          </cell>
          <cell r="C83" t="str">
            <v>382c : Ingénieurs, cadres de chantier et conducteurs de travaux (cadres) du bâtiment et des travaux publics</v>
          </cell>
          <cell r="D83">
            <v>42685.878441811139</v>
          </cell>
          <cell r="E83">
            <v>38049.452761307832</v>
          </cell>
          <cell r="F83">
            <v>42168.024775041951</v>
          </cell>
          <cell r="G83">
            <v>34390.377743628029</v>
          </cell>
          <cell r="H83">
            <v>28897.675694594323</v>
          </cell>
          <cell r="I83">
            <v>45611.08616819077</v>
          </cell>
          <cell r="J83">
            <v>44842.283286179896</v>
          </cell>
          <cell r="K83">
            <v>39311.470853212391</v>
          </cell>
          <cell r="L83">
            <v>43903.881186041137</v>
          </cell>
        </row>
        <row r="84">
          <cell r="A84" t="str">
            <v>C0Z</v>
          </cell>
          <cell r="B84" t="str">
            <v>C0Z20 : ONQ élec.</v>
          </cell>
          <cell r="C84" t="str">
            <v>672a : Ouvriers non qualifiés de l’électricité et de l’électronique</v>
          </cell>
          <cell r="D84">
            <v>38852.899542967069</v>
          </cell>
          <cell r="E84">
            <v>39561.110967850022</v>
          </cell>
          <cell r="F84">
            <v>39577.860121078666</v>
          </cell>
          <cell r="G84">
            <v>50809.258240417199</v>
          </cell>
          <cell r="H84">
            <v>45357.708366205639</v>
          </cell>
          <cell r="I84">
            <v>48415.879333150195</v>
          </cell>
          <cell r="J84">
            <v>44895.455543971359</v>
          </cell>
          <cell r="K84">
            <v>35198.274056728042</v>
          </cell>
          <cell r="L84">
            <v>36464.969028201813</v>
          </cell>
        </row>
        <row r="85">
          <cell r="A85" t="str">
            <v>C1Z</v>
          </cell>
          <cell r="B85" t="str">
            <v>C1Z40 : OQ  élec.</v>
          </cell>
          <cell r="C85" t="str">
            <v>622a : Opérateurs qualifiés sur machines automatiques en production électrique ou électronique</v>
          </cell>
          <cell r="D85">
            <v>3412.2687620622187</v>
          </cell>
          <cell r="E85">
            <v>2126.5978959651006</v>
          </cell>
          <cell r="F85">
            <v>4654.3242147252258</v>
          </cell>
          <cell r="G85">
            <v>6511.4550950281737</v>
          </cell>
          <cell r="H85">
            <v>3492.3748945549705</v>
          </cell>
          <cell r="I85">
            <v>2367.0608250947066</v>
          </cell>
          <cell r="J85">
            <v>2051.734386976555</v>
          </cell>
          <cell r="K85">
            <v>3087.9343292015969</v>
          </cell>
          <cell r="L85">
            <v>5097.1375700085055</v>
          </cell>
        </row>
        <row r="86">
          <cell r="A86" t="str">
            <v>C1Z</v>
          </cell>
          <cell r="B86" t="str">
            <v>C1Z40 : OQ  élec.</v>
          </cell>
          <cell r="C86" t="str">
            <v>622b : Câbleurs qualifiés, bobiniers qualifiés</v>
          </cell>
          <cell r="D86">
            <v>63230.208975721333</v>
          </cell>
          <cell r="E86">
            <v>64459.431540463876</v>
          </cell>
          <cell r="F86">
            <v>56817.419590497142</v>
          </cell>
          <cell r="G86">
            <v>55462.187296103373</v>
          </cell>
          <cell r="H86">
            <v>66975.503647836274</v>
          </cell>
          <cell r="I86">
            <v>71972.13071642477</v>
          </cell>
          <cell r="J86">
            <v>75248.806088531797</v>
          </cell>
          <cell r="K86">
            <v>59672.552439435196</v>
          </cell>
          <cell r="L86">
            <v>54769.26839919699</v>
          </cell>
        </row>
        <row r="87">
          <cell r="A87" t="str">
            <v>C1Z</v>
          </cell>
          <cell r="B87" t="str">
            <v>C1Z40 : OQ  élec.</v>
          </cell>
          <cell r="C87" t="str">
            <v>622g : Plateformistes, contrôleurs qualifiés de matériel électrique ou électronique</v>
          </cell>
          <cell r="D87">
            <v>2748.0735012051191</v>
          </cell>
          <cell r="E87">
            <v>6306.3787047890264</v>
          </cell>
          <cell r="F87">
            <v>1840.2421859729857</v>
          </cell>
          <cell r="G87">
            <v>1366.0475269376382</v>
          </cell>
          <cell r="H87">
            <v>1887.2528590190836</v>
          </cell>
          <cell r="I87">
            <v>2722.5051404432174</v>
          </cell>
          <cell r="J87">
            <v>4099.8141815918007</v>
          </cell>
          <cell r="K87">
            <v>2541.7411366192164</v>
          </cell>
          <cell r="L87">
            <v>1602.6651854043409</v>
          </cell>
        </row>
        <row r="88">
          <cell r="A88" t="str">
            <v>C2Z</v>
          </cell>
          <cell r="B88" t="str">
            <v>C2Z70 : Techniciens  élec.</v>
          </cell>
          <cell r="C88" t="str">
            <v>473b : Techniciens de recherche-développement et des méthodes de fabrication en électricité, électromécanique et électronique</v>
          </cell>
          <cell r="D88">
            <v>86069.042061202912</v>
          </cell>
          <cell r="E88">
            <v>89113.372963288784</v>
          </cell>
          <cell r="F88">
            <v>88386.66166351072</v>
          </cell>
          <cell r="G88">
            <v>78557.716888716895</v>
          </cell>
          <cell r="H88">
            <v>68624.076092920761</v>
          </cell>
          <cell r="I88">
            <v>71143.832413240365</v>
          </cell>
          <cell r="J88">
            <v>85918.870766257809</v>
          </cell>
          <cell r="K88">
            <v>85943.28404540979</v>
          </cell>
          <cell r="L88">
            <v>86344.971371941123</v>
          </cell>
        </row>
        <row r="89">
          <cell r="A89" t="str">
            <v>C2Z</v>
          </cell>
          <cell r="B89" t="str">
            <v>C2Z70 : Techniciens  élec.</v>
          </cell>
          <cell r="C89" t="str">
            <v>473c : Techniciens de fabrication et de contrôle-qualité en électricité, électromécanique et électronique</v>
          </cell>
          <cell r="D89">
            <v>26764.625626013974</v>
          </cell>
          <cell r="E89">
            <v>29646.679124656472</v>
          </cell>
          <cell r="F89">
            <v>33258.538726363542</v>
          </cell>
          <cell r="G89">
            <v>29132.623915230415</v>
          </cell>
          <cell r="H89">
            <v>34200.006740215213</v>
          </cell>
          <cell r="I89">
            <v>32408.760755887859</v>
          </cell>
          <cell r="J89">
            <v>29963.8094234292</v>
          </cell>
          <cell r="K89">
            <v>20479.389734253691</v>
          </cell>
          <cell r="L89">
            <v>29850.677720359035</v>
          </cell>
        </row>
        <row r="90">
          <cell r="A90" t="str">
            <v>C2Z</v>
          </cell>
          <cell r="B90" t="str">
            <v>C2Z71 : Dessinateurs élec.</v>
          </cell>
          <cell r="C90" t="str">
            <v>473a : Dessinateurs en électricité, électromécanique et électronique</v>
          </cell>
          <cell r="D90">
            <v>13851.294317259022</v>
          </cell>
          <cell r="E90">
            <v>12177.339154260926</v>
          </cell>
          <cell r="F90">
            <v>9603.7365621842728</v>
          </cell>
          <cell r="G90">
            <v>8362.3717646548939</v>
          </cell>
          <cell r="H90">
            <v>8513.8903201750054</v>
          </cell>
          <cell r="I90">
            <v>6803.5709094540989</v>
          </cell>
          <cell r="J90">
            <v>14920.409482968644</v>
          </cell>
          <cell r="K90">
            <v>17481.712236203744</v>
          </cell>
          <cell r="L90">
            <v>9151.7612326046765</v>
          </cell>
        </row>
        <row r="91">
          <cell r="A91" t="str">
            <v>C2Z</v>
          </cell>
          <cell r="B91" t="str">
            <v>C2Z80 : AM fabrication matériel élec.</v>
          </cell>
          <cell r="C91" t="str">
            <v>482a : Agents de maîtrise en fabrication de matériel électrique, électronique</v>
          </cell>
          <cell r="D91">
            <v>15981.578076490325</v>
          </cell>
          <cell r="E91">
            <v>12902.881348601226</v>
          </cell>
          <cell r="F91">
            <v>12840.60958820487</v>
          </cell>
          <cell r="G91">
            <v>8969.6126768166487</v>
          </cell>
          <cell r="H91">
            <v>7006.2064879456711</v>
          </cell>
          <cell r="I91">
            <v>12090.917286754946</v>
          </cell>
          <cell r="J91">
            <v>15735.553897587681</v>
          </cell>
          <cell r="K91">
            <v>20538.661622961812</v>
          </cell>
          <cell r="L91">
            <v>11670.518708921481</v>
          </cell>
        </row>
        <row r="92">
          <cell r="A92" t="str">
            <v>D0Z</v>
          </cell>
          <cell r="B92" t="str">
            <v>D0Z20 : ONQ enlèvement ou formage de métal</v>
          </cell>
          <cell r="C92" t="str">
            <v>673a : Ouvriers de production non qualifiés travaillant par enlèvement de métal</v>
          </cell>
          <cell r="D92">
            <v>30180.138902991803</v>
          </cell>
          <cell r="E92">
            <v>30016.770636407262</v>
          </cell>
          <cell r="F92">
            <v>33488.609860213408</v>
          </cell>
          <cell r="G92">
            <v>39284.238045626858</v>
          </cell>
          <cell r="H92">
            <v>39447.236255606593</v>
          </cell>
          <cell r="I92">
            <v>44913.565132494223</v>
          </cell>
          <cell r="J92">
            <v>34610.85925908322</v>
          </cell>
          <cell r="K92">
            <v>27506.298750997572</v>
          </cell>
          <cell r="L92">
            <v>28423.258698894613</v>
          </cell>
        </row>
        <row r="93">
          <cell r="A93" t="str">
            <v>D0Z</v>
          </cell>
          <cell r="B93" t="str">
            <v>D0Z20 : ONQ enlèvement ou formage de métal</v>
          </cell>
          <cell r="C93" t="str">
            <v>673b : Ouvriers de production non qualifiés travaillant par formage de métal</v>
          </cell>
          <cell r="D93">
            <v>13811.449030777594</v>
          </cell>
          <cell r="E93">
            <v>22948.096467262138</v>
          </cell>
          <cell r="F93">
            <v>23310.930992818641</v>
          </cell>
          <cell r="G93">
            <v>14115.405492700305</v>
          </cell>
          <cell r="H93">
            <v>16416.11043988627</v>
          </cell>
          <cell r="I93">
            <v>19499.194274918053</v>
          </cell>
          <cell r="J93">
            <v>16862.926462422834</v>
          </cell>
          <cell r="K93">
            <v>12814.716089583317</v>
          </cell>
          <cell r="L93">
            <v>11756.704540326633</v>
          </cell>
        </row>
        <row r="94">
          <cell r="A94" t="str">
            <v>D1Z</v>
          </cell>
          <cell r="B94" t="str">
            <v>D1Z40 : Régleurs</v>
          </cell>
          <cell r="C94" t="str">
            <v>628c : Régleurs qualifiés d’équipements de fabrication (travail des métaux, mécanique)</v>
          </cell>
          <cell r="D94">
            <v>15126.373859076521</v>
          </cell>
          <cell r="E94">
            <v>22104.088687684085</v>
          </cell>
          <cell r="F94">
            <v>21878.279974319266</v>
          </cell>
          <cell r="G94">
            <v>17838.494507408817</v>
          </cell>
          <cell r="H94">
            <v>16347.802503209763</v>
          </cell>
          <cell r="I94">
            <v>19585.242271031777</v>
          </cell>
          <cell r="J94">
            <v>19170.056587793428</v>
          </cell>
          <cell r="K94">
            <v>14232.471895583336</v>
          </cell>
          <cell r="L94">
            <v>11976.593093852796</v>
          </cell>
        </row>
        <row r="95">
          <cell r="A95" t="str">
            <v>D1Z</v>
          </cell>
          <cell r="B95" t="str">
            <v>D1Z40 : Régleurs</v>
          </cell>
          <cell r="C95" t="str">
            <v>628d : Régleurs qualifiés d’équipements de fabrication (hors travail des métaux et mécanique)</v>
          </cell>
          <cell r="D95">
            <v>14237.796540152436</v>
          </cell>
          <cell r="E95">
            <v>13571.908554985388</v>
          </cell>
          <cell r="F95">
            <v>13538.462941173491</v>
          </cell>
          <cell r="G95">
            <v>10839.299744127784</v>
          </cell>
          <cell r="H95">
            <v>10474.619578654041</v>
          </cell>
          <cell r="I95">
            <v>22568.139975837348</v>
          </cell>
          <cell r="J95">
            <v>16842.180914021475</v>
          </cell>
          <cell r="K95">
            <v>12824.000566519329</v>
          </cell>
          <cell r="L95">
            <v>13047.208139916502</v>
          </cell>
        </row>
        <row r="96">
          <cell r="A96" t="str">
            <v>D1Z</v>
          </cell>
          <cell r="B96" t="str">
            <v>D1Z41 : OQ enlèvement de métal</v>
          </cell>
          <cell r="C96" t="str">
            <v>623f : Opérateurs qualifiés d’usinage des métaux travaillant à l’unité ou en petite série, moulistes qualifiés</v>
          </cell>
          <cell r="D96">
            <v>9071.9122379229393</v>
          </cell>
          <cell r="E96">
            <v>8767.8453363702047</v>
          </cell>
          <cell r="F96">
            <v>6620.6222699824475</v>
          </cell>
          <cell r="G96">
            <v>6188.5868165719448</v>
          </cell>
          <cell r="H96">
            <v>4238.1269117887778</v>
          </cell>
          <cell r="I96">
            <v>6283.5970297803042</v>
          </cell>
          <cell r="J96">
            <v>10804.968311005141</v>
          </cell>
          <cell r="K96">
            <v>10974.829743126982</v>
          </cell>
          <cell r="L96">
            <v>5435.9386596366976</v>
          </cell>
        </row>
        <row r="97">
          <cell r="A97" t="str">
            <v>D1Z</v>
          </cell>
          <cell r="B97" t="str">
            <v>D1Z41 : OQ enlèvement de métal</v>
          </cell>
          <cell r="C97" t="str">
            <v>623g : Opérateurs qualifiés d’usinage des métaux sur autres machines (sauf moulistes)</v>
          </cell>
          <cell r="D97">
            <v>80162.651053718757</v>
          </cell>
          <cell r="E97">
            <v>95067.336187458815</v>
          </cell>
          <cell r="F97">
            <v>106074.84733080651</v>
          </cell>
          <cell r="G97">
            <v>99009.474068763768</v>
          </cell>
          <cell r="H97">
            <v>108090.06626448565</v>
          </cell>
          <cell r="I97">
            <v>98171.622066582073</v>
          </cell>
          <cell r="J97">
            <v>87848.303170960004</v>
          </cell>
          <cell r="K97">
            <v>78454.358767868689</v>
          </cell>
          <cell r="L97">
            <v>74185.291222327578</v>
          </cell>
        </row>
        <row r="98">
          <cell r="A98" t="str">
            <v>D2Z</v>
          </cell>
          <cell r="B98" t="str">
            <v>D2Z40 : Chaudronniers serruriers forgerons</v>
          </cell>
          <cell r="C98" t="str">
            <v>211g : Artisans serruriers, métalliers</v>
          </cell>
          <cell r="D98">
            <v>12613.340203815264</v>
          </cell>
          <cell r="E98">
            <v>14473.33746989921</v>
          </cell>
          <cell r="F98">
            <v>11426.454125625218</v>
          </cell>
          <cell r="G98">
            <v>13043.01194061101</v>
          </cell>
          <cell r="H98">
            <v>11151.064767266011</v>
          </cell>
          <cell r="I98">
            <v>8893.1097313823593</v>
          </cell>
          <cell r="J98">
            <v>11489.608184286257</v>
          </cell>
          <cell r="K98">
            <v>11657.125415213941</v>
          </cell>
          <cell r="L98">
            <v>14693.287011945593</v>
          </cell>
        </row>
        <row r="99">
          <cell r="A99" t="str">
            <v>D2Z</v>
          </cell>
          <cell r="B99" t="str">
            <v>D2Z40 : Chaudronniers serruriers forgerons</v>
          </cell>
          <cell r="C99" t="str">
            <v>212b : Artisans chaudronniers</v>
          </cell>
          <cell r="D99">
            <v>4844.6893548293547</v>
          </cell>
          <cell r="E99">
            <v>4820.5300009878138</v>
          </cell>
          <cell r="F99">
            <v>6146.729333813636</v>
          </cell>
          <cell r="G99">
            <v>6265.217213608722</v>
          </cell>
          <cell r="H99">
            <v>2402.4161052529398</v>
          </cell>
          <cell r="I99">
            <v>2413.5283410412653</v>
          </cell>
          <cell r="J99">
            <v>4887.1380531212899</v>
          </cell>
          <cell r="K99">
            <v>4902.777664150397</v>
          </cell>
          <cell r="L99">
            <v>4744.1523472163744</v>
          </cell>
        </row>
        <row r="100">
          <cell r="A100" t="str">
            <v>D2Z</v>
          </cell>
          <cell r="B100" t="str">
            <v>D2Z40 : Chaudronniers serruriers forgerons</v>
          </cell>
          <cell r="C100" t="str">
            <v>623a : Chaudronniers-tôliers industriels, opérateurs qualifiés du travail en forge, conducteurs d’équipement de formage, traceurs qualifiés</v>
          </cell>
          <cell r="D100">
            <v>49583.748865127251</v>
          </cell>
          <cell r="E100">
            <v>50762.98706161209</v>
          </cell>
          <cell r="F100">
            <v>42598.016743995715</v>
          </cell>
          <cell r="G100">
            <v>43409.765501627982</v>
          </cell>
          <cell r="H100">
            <v>47764.14285268067</v>
          </cell>
          <cell r="I100">
            <v>51652.283598952534</v>
          </cell>
          <cell r="J100">
            <v>57864.208373943795</v>
          </cell>
          <cell r="K100">
            <v>50078.704441721544</v>
          </cell>
          <cell r="L100">
            <v>40808.333779716413</v>
          </cell>
        </row>
        <row r="101">
          <cell r="A101" t="str">
            <v>D2Z</v>
          </cell>
          <cell r="B101" t="str">
            <v>D2Z40 : Chaudronniers serruriers forgerons</v>
          </cell>
          <cell r="C101" t="str">
            <v>634b : Métalliers, serruriers qualifiés</v>
          </cell>
          <cell r="D101">
            <v>39561.000968419379</v>
          </cell>
          <cell r="E101">
            <v>39480.532925782398</v>
          </cell>
          <cell r="F101">
            <v>34572.674772549421</v>
          </cell>
          <cell r="G101">
            <v>33568.595875187479</v>
          </cell>
          <cell r="H101">
            <v>37812.841453949863</v>
          </cell>
          <cell r="I101">
            <v>53290.524579300225</v>
          </cell>
          <cell r="J101">
            <v>43739.684104336826</v>
          </cell>
          <cell r="K101">
            <v>36665.165401073391</v>
          </cell>
          <cell r="L101">
            <v>38278.153399847928</v>
          </cell>
        </row>
        <row r="102">
          <cell r="A102" t="str">
            <v>D2Z</v>
          </cell>
          <cell r="B102" t="str">
            <v>D2Z41 : Tuyauteurs</v>
          </cell>
          <cell r="C102" t="str">
            <v>623b : Tuyauteurs industriels qualifiés</v>
          </cell>
          <cell r="D102">
            <v>11514.370747187204</v>
          </cell>
          <cell r="E102">
            <v>17222.692082278158</v>
          </cell>
          <cell r="F102">
            <v>18049.537334518267</v>
          </cell>
          <cell r="G102">
            <v>18319.882067376922</v>
          </cell>
          <cell r="H102">
            <v>12900.452868897675</v>
          </cell>
          <cell r="I102">
            <v>10682.827647759852</v>
          </cell>
          <cell r="J102">
            <v>14043.366361832273</v>
          </cell>
          <cell r="K102">
            <v>11983.647658057263</v>
          </cell>
          <cell r="L102">
            <v>8516.0982216720768</v>
          </cell>
        </row>
        <row r="103">
          <cell r="A103" t="str">
            <v>D2Z</v>
          </cell>
          <cell r="B103" t="str">
            <v>D2Z42 : Soudeurs</v>
          </cell>
          <cell r="C103" t="str">
            <v>623c : Soudeurs qualifiés sur métaux</v>
          </cell>
          <cell r="D103">
            <v>44208.026698067864</v>
          </cell>
          <cell r="E103">
            <v>48810.934915850572</v>
          </cell>
          <cell r="F103">
            <v>48017.783439183775</v>
          </cell>
          <cell r="G103">
            <v>34870.300373081314</v>
          </cell>
          <cell r="H103">
            <v>40510.81996157705</v>
          </cell>
          <cell r="I103">
            <v>39569.988128892859</v>
          </cell>
          <cell r="J103">
            <v>49331.301997552931</v>
          </cell>
          <cell r="K103">
            <v>46505.905009703391</v>
          </cell>
          <cell r="L103">
            <v>36786.873086947271</v>
          </cell>
        </row>
        <row r="104">
          <cell r="A104" t="str">
            <v>D3Z</v>
          </cell>
          <cell r="B104" t="str">
            <v>D3Z20 : ONQ métallerie serrurerie montage</v>
          </cell>
          <cell r="C104" t="str">
            <v>673c : Ouvriers non qualifiés de montage, contrôle en mécanique et travail des métaux</v>
          </cell>
          <cell r="D104">
            <v>109565.06859393587</v>
          </cell>
          <cell r="E104">
            <v>156370.89658860152</v>
          </cell>
          <cell r="F104">
            <v>158776.7111864551</v>
          </cell>
          <cell r="G104">
            <v>145637.04193434538</v>
          </cell>
          <cell r="H104">
            <v>138714.12638427375</v>
          </cell>
          <cell r="I104">
            <v>130312.23371018031</v>
          </cell>
          <cell r="J104">
            <v>124342.94439000766</v>
          </cell>
          <cell r="K104">
            <v>102665.33666570972</v>
          </cell>
          <cell r="L104">
            <v>101686.92472609022</v>
          </cell>
        </row>
        <row r="105">
          <cell r="A105" t="str">
            <v>D3Z</v>
          </cell>
          <cell r="B105" t="str">
            <v>D3Z20 : ONQ métallerie serrurerie montage</v>
          </cell>
          <cell r="C105" t="str">
            <v>682a : Métalliers, serruriers, réparateurs en mécanique non qualifiés</v>
          </cell>
          <cell r="D105">
            <v>57406.522423202237</v>
          </cell>
          <cell r="E105">
            <v>71553.235480547635</v>
          </cell>
          <cell r="F105">
            <v>69561.951837095912</v>
          </cell>
          <cell r="G105">
            <v>69213.485199371673</v>
          </cell>
          <cell r="H105">
            <v>57291.874665358853</v>
          </cell>
          <cell r="I105">
            <v>71420.715040279407</v>
          </cell>
          <cell r="J105">
            <v>58895.13340918014</v>
          </cell>
          <cell r="K105">
            <v>55353.903217323219</v>
          </cell>
          <cell r="L105">
            <v>57970.53064310336</v>
          </cell>
        </row>
        <row r="106">
          <cell r="A106" t="str">
            <v>D4Z</v>
          </cell>
          <cell r="B106" t="str">
            <v>D4Z40 : Monteurs, ajusteurs et aut OQ mécanique</v>
          </cell>
          <cell r="C106" t="str">
            <v>624a : Monteurs qualifiés d’ensembles mécaniques</v>
          </cell>
          <cell r="D106">
            <v>42965.277165345942</v>
          </cell>
          <cell r="E106">
            <v>50663.566352328962</v>
          </cell>
          <cell r="F106">
            <v>48546.821317273141</v>
          </cell>
          <cell r="G106">
            <v>57203.801738600348</v>
          </cell>
          <cell r="H106">
            <v>55981.850422935677</v>
          </cell>
          <cell r="I106">
            <v>45552.041044107915</v>
          </cell>
          <cell r="J106">
            <v>49399.267286246875</v>
          </cell>
          <cell r="K106">
            <v>39286.702477398045</v>
          </cell>
          <cell r="L106">
            <v>40209.861732392914</v>
          </cell>
        </row>
        <row r="107">
          <cell r="A107" t="str">
            <v>D4Z</v>
          </cell>
          <cell r="B107" t="str">
            <v>D4Z40 : Monteurs, ajusteurs et aut OQ mécanique</v>
          </cell>
          <cell r="C107" t="str">
            <v>624e : Ouvriers qualifiés de contrôle et d’essais en mécanique</v>
          </cell>
          <cell r="D107">
            <v>11545.611522082576</v>
          </cell>
          <cell r="E107">
            <v>18193.444451249798</v>
          </cell>
          <cell r="F107">
            <v>17367.183560560101</v>
          </cell>
          <cell r="G107">
            <v>14240.131467550355</v>
          </cell>
          <cell r="H107">
            <v>11136.960279806986</v>
          </cell>
          <cell r="I107">
            <v>9407.7552253530193</v>
          </cell>
          <cell r="J107">
            <v>8989.5475090691743</v>
          </cell>
          <cell r="K107">
            <v>12584.716325832575</v>
          </cell>
          <cell r="L107">
            <v>13062.570731345979</v>
          </cell>
        </row>
        <row r="108">
          <cell r="A108" t="str">
            <v>D4Z</v>
          </cell>
          <cell r="B108" t="str">
            <v>D4Z40 : Monteurs, ajusteurs et aut OQ mécanique</v>
          </cell>
          <cell r="C108" t="str">
            <v>624g : Autres mécaniciens ou ajusteurs qualifiés (ou spécialité non reconnue)</v>
          </cell>
          <cell r="D108">
            <v>82017.990864219682</v>
          </cell>
          <cell r="E108">
            <v>78944.241952862314</v>
          </cell>
          <cell r="F108">
            <v>78783.219634298162</v>
          </cell>
          <cell r="G108">
            <v>86885.692648470998</v>
          </cell>
          <cell r="H108">
            <v>84525.668173332495</v>
          </cell>
          <cell r="I108">
            <v>83003.826008801305</v>
          </cell>
          <cell r="J108">
            <v>89571.408943735601</v>
          </cell>
          <cell r="K108">
            <v>82249.33472140567</v>
          </cell>
          <cell r="L108">
            <v>74233.228927517761</v>
          </cell>
        </row>
        <row r="109">
          <cell r="A109" t="str">
            <v>D4Z</v>
          </cell>
          <cell r="B109" t="str">
            <v>D4Z41 : Agts qualifiés trait. thermique et de surface</v>
          </cell>
          <cell r="C109" t="str">
            <v>624f : Ouvriers qualifiés des traitements thermiques et de surface sur métaux</v>
          </cell>
          <cell r="D109">
            <v>20530.976443878299</v>
          </cell>
          <cell r="E109">
            <v>23274.311536428617</v>
          </cell>
          <cell r="F109">
            <v>22948.737356438349</v>
          </cell>
          <cell r="G109">
            <v>27349.292563728595</v>
          </cell>
          <cell r="H109">
            <v>18214.661611912637</v>
          </cell>
          <cell r="I109">
            <v>18817.444612629286</v>
          </cell>
          <cell r="J109">
            <v>19160.429877312759</v>
          </cell>
          <cell r="K109">
            <v>21874.184002221216</v>
          </cell>
          <cell r="L109">
            <v>20558.31545210092</v>
          </cell>
        </row>
        <row r="110">
          <cell r="A110" t="str">
            <v>D6Z</v>
          </cell>
          <cell r="B110" t="str">
            <v>D6Z70 : Techniciens mécanique et travail des métaux</v>
          </cell>
          <cell r="C110" t="str">
            <v>474b : Techniciens de recherche-développement et des méthodes de fabrication en construction mécanique et travail des métaux</v>
          </cell>
          <cell r="D110">
            <v>46651.485277659223</v>
          </cell>
          <cell r="E110">
            <v>51639.47123283473</v>
          </cell>
          <cell r="F110">
            <v>47347.859109790603</v>
          </cell>
          <cell r="G110">
            <v>49146.261395170251</v>
          </cell>
          <cell r="H110">
            <v>53207.939601948907</v>
          </cell>
          <cell r="I110">
            <v>61295.94087812231</v>
          </cell>
          <cell r="J110">
            <v>50278.041603648868</v>
          </cell>
          <cell r="K110">
            <v>44602.587405955979</v>
          </cell>
          <cell r="L110">
            <v>45073.826823372809</v>
          </cell>
        </row>
        <row r="111">
          <cell r="A111" t="str">
            <v>D6Z</v>
          </cell>
          <cell r="B111" t="str">
            <v>D6Z70 : Techniciens mécanique et travail des métaux</v>
          </cell>
          <cell r="C111" t="str">
            <v>474c : Techniciens de fabrication et de contrôle-qualité en construction mécanique et travail des métaux</v>
          </cell>
          <cell r="D111">
            <v>80933.361030274304</v>
          </cell>
          <cell r="E111">
            <v>63349.555951419097</v>
          </cell>
          <cell r="F111">
            <v>63108.932930896335</v>
          </cell>
          <cell r="G111">
            <v>71904.435629401283</v>
          </cell>
          <cell r="H111">
            <v>81101.694491491755</v>
          </cell>
          <cell r="I111">
            <v>81006.500528392397</v>
          </cell>
          <cell r="J111">
            <v>86326.229510588251</v>
          </cell>
          <cell r="K111">
            <v>85578.706766074029</v>
          </cell>
          <cell r="L111">
            <v>70895.146814160616</v>
          </cell>
        </row>
        <row r="112">
          <cell r="A112" t="str">
            <v>D6Z</v>
          </cell>
          <cell r="B112" t="str">
            <v>D6Z71 : Dessinateurs mécanique et travail des métaux</v>
          </cell>
          <cell r="C112" t="str">
            <v>474a : Dessinateurs en construction mécanique et travail des métaux</v>
          </cell>
          <cell r="D112">
            <v>36110.491554351509</v>
          </cell>
          <cell r="E112">
            <v>37592.307234281318</v>
          </cell>
          <cell r="F112">
            <v>42635.83067479614</v>
          </cell>
          <cell r="G112">
            <v>41580.102109279956</v>
          </cell>
          <cell r="H112">
            <v>39514.892740784919</v>
          </cell>
          <cell r="I112">
            <v>37869.218680615442</v>
          </cell>
          <cell r="J112">
            <v>39957.170542478292</v>
          </cell>
          <cell r="K112">
            <v>35169.784405856364</v>
          </cell>
          <cell r="L112">
            <v>33204.519714719863</v>
          </cell>
        </row>
        <row r="113">
          <cell r="A113" t="str">
            <v>D6Z</v>
          </cell>
          <cell r="B113" t="str">
            <v>D6Z80 : AM fabrication mécanique</v>
          </cell>
          <cell r="C113" t="str">
            <v>212c : Artisans en mécanique générale, fabrication et travail des métaux</v>
          </cell>
          <cell r="D113">
            <v>9344.7705752810562</v>
          </cell>
          <cell r="E113">
            <v>17035.524094607856</v>
          </cell>
          <cell r="F113">
            <v>12708.61072121154</v>
          </cell>
          <cell r="G113">
            <v>10858.124615407691</v>
          </cell>
          <cell r="H113">
            <v>11770.190720419547</v>
          </cell>
          <cell r="I113">
            <v>11442.710941424839</v>
          </cell>
          <cell r="J113">
            <v>12931.642244420471</v>
          </cell>
          <cell r="K113">
            <v>8131.4578466059993</v>
          </cell>
          <cell r="L113">
            <v>6971.2116348166956</v>
          </cell>
        </row>
        <row r="114">
          <cell r="A114" t="str">
            <v>D6Z</v>
          </cell>
          <cell r="B114" t="str">
            <v>D6Z80 : AM fabrication mécanique</v>
          </cell>
          <cell r="C114" t="str">
            <v>212d : Artisans divers de fabrication de machines</v>
          </cell>
          <cell r="D114">
            <v>1904.0154829634328</v>
          </cell>
          <cell r="E114">
            <v>305.3204700495117</v>
          </cell>
          <cell r="F114">
            <v>234.12355688868146</v>
          </cell>
          <cell r="G114">
            <v>3752.0357317169937</v>
          </cell>
          <cell r="H114">
            <v>2138.6722523028943</v>
          </cell>
          <cell r="I114">
            <v>2495.5451986109338</v>
          </cell>
          <cell r="J114">
            <v>2626.3824619579427</v>
          </cell>
          <cell r="K114">
            <v>684.60990319677285</v>
          </cell>
          <cell r="L114">
            <v>2401.0540837355825</v>
          </cell>
        </row>
        <row r="115">
          <cell r="A115" t="str">
            <v>D6Z</v>
          </cell>
          <cell r="B115" t="str">
            <v>D6Z80 : AM fabrication mécanique</v>
          </cell>
          <cell r="C115" t="str">
            <v>483a : Agents de maîtrise en construction mécanique, travail des métaux</v>
          </cell>
          <cell r="D115">
            <v>58717.742663150166</v>
          </cell>
          <cell r="E115">
            <v>60930.898097484824</v>
          </cell>
          <cell r="F115">
            <v>72633.273840254726</v>
          </cell>
          <cell r="G115">
            <v>64489.60951324318</v>
          </cell>
          <cell r="H115">
            <v>66101.539841408667</v>
          </cell>
          <cell r="I115">
            <v>75710.316164181</v>
          </cell>
          <cell r="J115">
            <v>68789.833962261619</v>
          </cell>
          <cell r="K115">
            <v>54819.036038361206</v>
          </cell>
          <cell r="L115">
            <v>52544.357988827694</v>
          </cell>
        </row>
        <row r="116">
          <cell r="A116" t="str">
            <v>E0Z</v>
          </cell>
          <cell r="B116" t="str">
            <v>E0Z20 : ONQ ind. chimiques et plastiques</v>
          </cell>
          <cell r="C116" t="str">
            <v>674a : Ouvriers de production non qualifiés : chimie, pharmacie, plasturgie</v>
          </cell>
          <cell r="D116">
            <v>59356.56997387606</v>
          </cell>
          <cell r="E116">
            <v>65037.235377304343</v>
          </cell>
          <cell r="F116">
            <v>72601.02331770616</v>
          </cell>
          <cell r="G116">
            <v>67366.996343195162</v>
          </cell>
          <cell r="H116">
            <v>66050.314800510328</v>
          </cell>
          <cell r="I116">
            <v>65571.864575548694</v>
          </cell>
          <cell r="J116">
            <v>66482.492429556645</v>
          </cell>
          <cell r="K116">
            <v>54072.339802364615</v>
          </cell>
          <cell r="L116">
            <v>57514.877689706933</v>
          </cell>
        </row>
        <row r="117">
          <cell r="A117" t="str">
            <v>E0Z</v>
          </cell>
          <cell r="B117" t="str">
            <v>E0Z21 : ONQ IAA</v>
          </cell>
          <cell r="C117" t="str">
            <v>674b : Ouvriers de production non qualifiés de la transformation des viandes</v>
          </cell>
          <cell r="D117">
            <v>40895.80038303091</v>
          </cell>
          <cell r="E117">
            <v>35211.199546510106</v>
          </cell>
          <cell r="F117">
            <v>41603.305879054613</v>
          </cell>
          <cell r="G117">
            <v>49308.035386565636</v>
          </cell>
          <cell r="H117">
            <v>33813.748221636</v>
          </cell>
          <cell r="I117">
            <v>37907.740518815903</v>
          </cell>
          <cell r="J117">
            <v>50220.701632723147</v>
          </cell>
          <cell r="K117">
            <v>37838.344795939309</v>
          </cell>
          <cell r="L117">
            <v>34628.354720430259</v>
          </cell>
        </row>
        <row r="118">
          <cell r="A118" t="str">
            <v>E0Z</v>
          </cell>
          <cell r="B118" t="str">
            <v>E0Z21 : ONQ IAA</v>
          </cell>
          <cell r="C118" t="str">
            <v>674c : Autres Ouvriers de production non qualifiés : industrie agroalimentaire</v>
          </cell>
          <cell r="D118">
            <v>62096.823635692279</v>
          </cell>
          <cell r="E118">
            <v>67723.107329664272</v>
          </cell>
          <cell r="F118">
            <v>72141.614136219272</v>
          </cell>
          <cell r="G118">
            <v>68249.308784270353</v>
          </cell>
          <cell r="H118">
            <v>52933.302370858983</v>
          </cell>
          <cell r="I118">
            <v>64871.42491143597</v>
          </cell>
          <cell r="J118">
            <v>63108.898847189048</v>
          </cell>
          <cell r="K118">
            <v>55883.794623181515</v>
          </cell>
          <cell r="L118">
            <v>67297.777436706267</v>
          </cell>
        </row>
        <row r="119">
          <cell r="A119" t="str">
            <v>E0Z</v>
          </cell>
          <cell r="B119" t="str">
            <v>E0Z22 : ONQ métal. verre céramique, mat.const.</v>
          </cell>
          <cell r="C119" t="str">
            <v>674d : Ouvriers de production non qualifiés : métallurgie, production verrière, céramique, matériaux de construction</v>
          </cell>
          <cell r="D119">
            <v>32186.479526125502</v>
          </cell>
          <cell r="E119">
            <v>38369.12960437483</v>
          </cell>
          <cell r="F119">
            <v>33263.211690564385</v>
          </cell>
          <cell r="G119">
            <v>38343.874319454088</v>
          </cell>
          <cell r="H119">
            <v>45539.253646128935</v>
          </cell>
          <cell r="I119">
            <v>43788.023611900317</v>
          </cell>
          <cell r="J119">
            <v>38378.657706250189</v>
          </cell>
          <cell r="K119">
            <v>32030.89506779307</v>
          </cell>
          <cell r="L119">
            <v>26149.885804333248</v>
          </cell>
        </row>
        <row r="120">
          <cell r="A120" t="str">
            <v>E0Z</v>
          </cell>
          <cell r="B120" t="str">
            <v>E0Z23 : ONQ papier-carton et bois</v>
          </cell>
          <cell r="C120" t="str">
            <v>674e : Ouvriers de production non qualifiés : industrie lourde du bois, fabrication des papiers et cartons</v>
          </cell>
          <cell r="D120">
            <v>4012.6938424953819</v>
          </cell>
          <cell r="E120">
            <v>8380.6549611454975</v>
          </cell>
          <cell r="F120">
            <v>8647.1948038669143</v>
          </cell>
          <cell r="G120">
            <v>7574.0154733669915</v>
          </cell>
          <cell r="H120">
            <v>3636.2264708039261</v>
          </cell>
          <cell r="I120">
            <v>1818.835264603232</v>
          </cell>
          <cell r="J120">
            <v>2736.712371283983</v>
          </cell>
          <cell r="K120">
            <v>5252.0531907175946</v>
          </cell>
          <cell r="L120">
            <v>4049.3159654845672</v>
          </cell>
        </row>
        <row r="121">
          <cell r="A121" t="str">
            <v>E0Z</v>
          </cell>
          <cell r="B121" t="str">
            <v>E0Z24 : Aut ONQ type industriel</v>
          </cell>
          <cell r="C121" t="str">
            <v>676e : Ouvriers non qualifiés divers de type industriel</v>
          </cell>
          <cell r="D121">
            <v>33877.760058587744</v>
          </cell>
          <cell r="E121">
            <v>36235.404576892841</v>
          </cell>
          <cell r="F121">
            <v>36025.149040674951</v>
          </cell>
          <cell r="G121">
            <v>25657.36358275489</v>
          </cell>
          <cell r="H121">
            <v>27594.857613693635</v>
          </cell>
          <cell r="I121">
            <v>29492.672140527688</v>
          </cell>
          <cell r="J121">
            <v>34623.502232564839</v>
          </cell>
          <cell r="K121">
            <v>31317.011425950968</v>
          </cell>
          <cell r="L121">
            <v>35692.766517247444</v>
          </cell>
        </row>
        <row r="122">
          <cell r="A122" t="str">
            <v>E1Z</v>
          </cell>
          <cell r="B122" t="str">
            <v>E1Z40 : Pilotes d'instal.lourde ind. de transf.</v>
          </cell>
          <cell r="C122" t="str">
            <v>625a : Pilotes d’installation lourde des industries de transformation : agroalimentaire, chimie, plasturgie, énergie</v>
          </cell>
          <cell r="D122">
            <v>11680.760005007769</v>
          </cell>
          <cell r="E122">
            <v>8211.0946521478581</v>
          </cell>
          <cell r="F122">
            <v>9297.6729408942083</v>
          </cell>
          <cell r="G122">
            <v>14154.135927217496</v>
          </cell>
          <cell r="H122">
            <v>14005.234395108926</v>
          </cell>
          <cell r="I122">
            <v>10053.623492942153</v>
          </cell>
          <cell r="J122">
            <v>3618.3390507971844</v>
          </cell>
          <cell r="K122">
            <v>15877.25204399633</v>
          </cell>
          <cell r="L122">
            <v>15546.68892022979</v>
          </cell>
        </row>
        <row r="123">
          <cell r="A123" t="str">
            <v>E1Z</v>
          </cell>
          <cell r="B123" t="str">
            <v>E1Z40 : Pilotes d'instal.lourde ind. de transf.</v>
          </cell>
          <cell r="C123" t="str">
            <v>626a : Pilotes d’installation lourde des industries de transformation : métallurgie, production verrière, matériaux de construction</v>
          </cell>
          <cell r="D123">
            <v>1503.5889979056408</v>
          </cell>
          <cell r="E123">
            <v>1659.9976879509879</v>
          </cell>
          <cell r="F123">
            <v>2258.4417811655776</v>
          </cell>
          <cell r="G123">
            <v>411.33887474021003</v>
          </cell>
          <cell r="H123">
            <v>1311.2105640255304</v>
          </cell>
          <cell r="I123">
            <v>3469.4413346290789</v>
          </cell>
          <cell r="J123">
            <v>2078.0477357623004</v>
          </cell>
          <cell r="K123">
            <v>739.65855638443236</v>
          </cell>
          <cell r="L123">
            <v>1693.0607015701892</v>
          </cell>
        </row>
        <row r="124">
          <cell r="A124" t="str">
            <v>E1Z</v>
          </cell>
          <cell r="B124" t="str">
            <v>E1Z41 : Aut OQ ind. chimiques et plastiques</v>
          </cell>
          <cell r="C124" t="str">
            <v>625c : Autres opérateurs et Ouvriers qualifiés de la chimie (y.c. pharmacie) et de la plasturgie</v>
          </cell>
          <cell r="D124">
            <v>76529.142144890808</v>
          </cell>
          <cell r="E124">
            <v>92139.610979248231</v>
          </cell>
          <cell r="F124">
            <v>90739.156057992834</v>
          </cell>
          <cell r="G124">
            <v>91654.91620231737</v>
          </cell>
          <cell r="H124">
            <v>85041.042362453969</v>
          </cell>
          <cell r="I124">
            <v>74662.970014443868</v>
          </cell>
          <cell r="J124">
            <v>80643.436038960645</v>
          </cell>
          <cell r="K124">
            <v>72327.23595783826</v>
          </cell>
          <cell r="L124">
            <v>76616.754437873547</v>
          </cell>
        </row>
        <row r="125">
          <cell r="A125" t="str">
            <v>E1Z</v>
          </cell>
          <cell r="B125" t="str">
            <v>E1Z42 : Aut OQ IAA (hors transf. des viandes)</v>
          </cell>
          <cell r="C125" t="str">
            <v>625e : Autres opérateurs et Ouvriers qualifiés de l’industrie agricole et alimentaire (hors transformation des viandes)</v>
          </cell>
          <cell r="D125">
            <v>73649.87869256163</v>
          </cell>
          <cell r="E125">
            <v>67594.642224748604</v>
          </cell>
          <cell r="F125">
            <v>65794.8738425419</v>
          </cell>
          <cell r="G125">
            <v>52378.634990801365</v>
          </cell>
          <cell r="H125">
            <v>52607.014932825841</v>
          </cell>
          <cell r="I125">
            <v>71129.150310174169</v>
          </cell>
          <cell r="J125">
            <v>72752.822506795725</v>
          </cell>
          <cell r="K125">
            <v>74744.830797834977</v>
          </cell>
          <cell r="L125">
            <v>73451.982773054144</v>
          </cell>
        </row>
        <row r="126">
          <cell r="A126" t="str">
            <v>E1Z</v>
          </cell>
          <cell r="B126" t="str">
            <v>E1Z43 : Aut OQ verre céramique métal., mat.const. énergie </v>
          </cell>
          <cell r="C126" t="str">
            <v>625h : Ouvriers qualifiés des autres industries (eau, gaz, énergie, chauffage)</v>
          </cell>
          <cell r="D126">
            <v>12239.574457008008</v>
          </cell>
          <cell r="E126">
            <v>12912.184751374329</v>
          </cell>
          <cell r="F126">
            <v>16222.932334540732</v>
          </cell>
          <cell r="G126">
            <v>17561.064604016414</v>
          </cell>
          <cell r="H126">
            <v>11897.39930100218</v>
          </cell>
          <cell r="I126">
            <v>12092.332218705684</v>
          </cell>
          <cell r="J126">
            <v>7473.2057647993879</v>
          </cell>
          <cell r="K126">
            <v>18248.238039208933</v>
          </cell>
          <cell r="L126">
            <v>10997.279567015708</v>
          </cell>
        </row>
        <row r="127">
          <cell r="A127" t="str">
            <v>E1Z</v>
          </cell>
          <cell r="B127" t="str">
            <v>E1Z43 : Aut OQ verre céramique métal., mat.const. énergie </v>
          </cell>
          <cell r="C127" t="str">
            <v>626b : Autres opérateurs et Ouvriers qualifiés : métallurgie, production verrière, matériaux de construction</v>
          </cell>
          <cell r="D127">
            <v>56744.748166538142</v>
          </cell>
          <cell r="E127">
            <v>83409.120211361398</v>
          </cell>
          <cell r="F127">
            <v>65094.577280568468</v>
          </cell>
          <cell r="G127">
            <v>56845.653598419871</v>
          </cell>
          <cell r="H127">
            <v>64965.87435875534</v>
          </cell>
          <cell r="I127">
            <v>70772.06808773306</v>
          </cell>
          <cell r="J127">
            <v>52995.668483121786</v>
          </cell>
          <cell r="K127">
            <v>55347.985216281821</v>
          </cell>
          <cell r="L127">
            <v>61890.590800210841</v>
          </cell>
        </row>
        <row r="128">
          <cell r="A128" t="str">
            <v>E1Z</v>
          </cell>
          <cell r="B128" t="str">
            <v>E1Z43 : Aut OQ verre céramique métal., mat.const. énergie </v>
          </cell>
          <cell r="C128" t="str">
            <v>637a : Modeleurs (sauf métal), mouleurs-noyauteurs à la main, Ouvriers qualifiés du travail du verre ou de la céramique à la main</v>
          </cell>
          <cell r="D128">
            <v>1083.7835451955864</v>
          </cell>
          <cell r="E128">
            <v>2354.6193446503721</v>
          </cell>
          <cell r="F128">
            <v>3595.0464443450078</v>
          </cell>
          <cell r="G128">
            <v>2134.2914542078506</v>
          </cell>
          <cell r="H128">
            <v>1413.8469914347056</v>
          </cell>
          <cell r="I128">
            <v>3391.9099633605438</v>
          </cell>
          <cell r="J128">
            <v>2076.9570751125234</v>
          </cell>
          <cell r="K128">
            <v>471.24898706752657</v>
          </cell>
          <cell r="L128">
            <v>703.14457340670901</v>
          </cell>
        </row>
        <row r="129">
          <cell r="A129" t="str">
            <v>E1Z</v>
          </cell>
          <cell r="B129" t="str">
            <v>E1Z44 : OQ ind.lourdes bois et papier-carton</v>
          </cell>
          <cell r="C129" t="str">
            <v>626c : Opérateurs et Ouvriers qualifiés des industries lourdes du bois et de la fabrication du papier-carton</v>
          </cell>
          <cell r="D129">
            <v>9479.4863932896405</v>
          </cell>
          <cell r="E129">
            <v>11250.421422797684</v>
          </cell>
          <cell r="F129">
            <v>9767.733687424552</v>
          </cell>
          <cell r="G129">
            <v>15094.1104557659</v>
          </cell>
          <cell r="H129">
            <v>14086.321769684253</v>
          </cell>
          <cell r="I129">
            <v>14736.430604414891</v>
          </cell>
          <cell r="J129">
            <v>9953.7932279972538</v>
          </cell>
          <cell r="K129">
            <v>7552.0919175258932</v>
          </cell>
          <cell r="L129">
            <v>10932.574034345775</v>
          </cell>
        </row>
        <row r="130">
          <cell r="A130" t="str">
            <v>E1Z</v>
          </cell>
          <cell r="B130" t="str">
            <v>E1Z46 : Agts qualifiés laboratoire</v>
          </cell>
          <cell r="C130" t="str">
            <v>479a : Techniciens des laboratoires de recherche publique ou de l’enseignement</v>
          </cell>
          <cell r="D130">
            <v>23473.575931278949</v>
          </cell>
          <cell r="E130">
            <v>16947.743428425474</v>
          </cell>
          <cell r="F130">
            <v>25719.422935473995</v>
          </cell>
          <cell r="G130">
            <v>27480.448662540741</v>
          </cell>
          <cell r="H130">
            <v>27359.212019792085</v>
          </cell>
          <cell r="I130">
            <v>20602.590715098024</v>
          </cell>
          <cell r="J130">
            <v>25113.120337207449</v>
          </cell>
          <cell r="K130">
            <v>22671.690317564622</v>
          </cell>
          <cell r="L130">
            <v>22635.917139064779</v>
          </cell>
        </row>
        <row r="131">
          <cell r="A131" t="str">
            <v>E1Z</v>
          </cell>
          <cell r="B131" t="str">
            <v>E1Z46 : Agts qualifiés laboratoire</v>
          </cell>
          <cell r="C131" t="str">
            <v>625b : Ouvriers qualifiés et agents qualifiés de laboratoire : agroalimentaire, chimie, biologie, pharmacie</v>
          </cell>
          <cell r="D131">
            <v>9852.9587537909247</v>
          </cell>
          <cell r="E131">
            <v>20274.437657323091</v>
          </cell>
          <cell r="F131">
            <v>22013.630944477805</v>
          </cell>
          <cell r="G131">
            <v>18108.584876295496</v>
          </cell>
          <cell r="H131">
            <v>15996.189038733042</v>
          </cell>
          <cell r="I131">
            <v>14142.823938784328</v>
          </cell>
          <cell r="J131">
            <v>10344.90763462406</v>
          </cell>
          <cell r="K131">
            <v>9510.4665047086964</v>
          </cell>
          <cell r="L131">
            <v>9703.5021220400158</v>
          </cell>
        </row>
        <row r="132">
          <cell r="A132" t="str">
            <v>E1Z</v>
          </cell>
          <cell r="B132" t="str">
            <v>E1Z46 : Agts qualifiés laboratoire</v>
          </cell>
          <cell r="C132" t="str">
            <v>628f : Agents qualifiés de laboratoire (sauf chimie, santé)</v>
          </cell>
          <cell r="D132">
            <v>8013.0372809016153</v>
          </cell>
          <cell r="E132">
            <v>15845.826426248574</v>
          </cell>
          <cell r="F132">
            <v>13586.397789638684</v>
          </cell>
          <cell r="G132">
            <v>10705.496526965133</v>
          </cell>
          <cell r="H132">
            <v>9589.7735836070096</v>
          </cell>
          <cell r="I132">
            <v>11860.409249540106</v>
          </cell>
          <cell r="J132">
            <v>8487.2628830381564</v>
          </cell>
          <cell r="K132">
            <v>8244.6161291729877</v>
          </cell>
          <cell r="L132">
            <v>7307.2328304936991</v>
          </cell>
        </row>
        <row r="133">
          <cell r="A133" t="str">
            <v>E1Z</v>
          </cell>
          <cell r="B133" t="str">
            <v>E1Z47 : Aut OQ type industriel</v>
          </cell>
          <cell r="C133" t="str">
            <v>628g : Ouvriers qualifiés divers de type industriel</v>
          </cell>
          <cell r="D133">
            <v>24647.781673463618</v>
          </cell>
          <cell r="E133">
            <v>14806.225769794222</v>
          </cell>
          <cell r="F133">
            <v>14689.64506793301</v>
          </cell>
          <cell r="G133">
            <v>14478.902171316904</v>
          </cell>
          <cell r="H133">
            <v>14982.110701813794</v>
          </cell>
          <cell r="I133">
            <v>16129.461955580226</v>
          </cell>
          <cell r="J133">
            <v>26697.974777766183</v>
          </cell>
          <cell r="K133">
            <v>24435.559750650256</v>
          </cell>
          <cell r="L133">
            <v>22809.810491974422</v>
          </cell>
        </row>
        <row r="134">
          <cell r="A134" t="str">
            <v>E2Z</v>
          </cell>
          <cell r="B134" t="str">
            <v>E2Z70 : Techniciens ind. de process</v>
          </cell>
          <cell r="C134" t="str">
            <v>475a : Techniciens de recherche-développement et des méthodes de production des industries de transformation</v>
          </cell>
          <cell r="D134">
            <v>39438.400802197284</v>
          </cell>
          <cell r="E134">
            <v>36586.700407483047</v>
          </cell>
          <cell r="F134">
            <v>39817.113253646778</v>
          </cell>
          <cell r="G134">
            <v>36714.700704916831</v>
          </cell>
          <cell r="H134">
            <v>28297.708051373662</v>
          </cell>
          <cell r="I134">
            <v>35953.090227864035</v>
          </cell>
          <cell r="J134">
            <v>34522.246472732309</v>
          </cell>
          <cell r="K134">
            <v>38492.836391472447</v>
          </cell>
          <cell r="L134">
            <v>45300.119542387103</v>
          </cell>
        </row>
        <row r="135">
          <cell r="A135" t="str">
            <v>E2Z</v>
          </cell>
          <cell r="B135" t="str">
            <v>E2Z70 : Techniciens ind. de process</v>
          </cell>
          <cell r="C135" t="str">
            <v>475b : Techniciens de production et de contrôle-qualité des industries de transformation</v>
          </cell>
          <cell r="D135">
            <v>58651.126707831303</v>
          </cell>
          <cell r="E135">
            <v>50506.149023697741</v>
          </cell>
          <cell r="F135">
            <v>56157.527508074236</v>
          </cell>
          <cell r="G135">
            <v>65314.341884153117</v>
          </cell>
          <cell r="H135">
            <v>55602.386016344113</v>
          </cell>
          <cell r="I135">
            <v>54451.201257082903</v>
          </cell>
          <cell r="J135">
            <v>65177.90067667736</v>
          </cell>
          <cell r="K135">
            <v>56918.529368216827</v>
          </cell>
          <cell r="L135">
            <v>53856.950078599693</v>
          </cell>
        </row>
        <row r="136">
          <cell r="A136" t="str">
            <v>E2Z</v>
          </cell>
          <cell r="B136" t="str">
            <v>E2Z70 : Techniciens ind. de process</v>
          </cell>
          <cell r="C136" t="str">
            <v>485a : Agents de maîtrise et techniciens en production et distribution d’énergie, eau, chauffage</v>
          </cell>
          <cell r="D136">
            <v>47581.74206439031</v>
          </cell>
          <cell r="E136">
            <v>51582.387504377504</v>
          </cell>
          <cell r="F136">
            <v>53205.478639685571</v>
          </cell>
          <cell r="G136">
            <v>41238.974566887737</v>
          </cell>
          <cell r="H136">
            <v>44613.014857489579</v>
          </cell>
          <cell r="I136">
            <v>40739.085512305202</v>
          </cell>
          <cell r="J136">
            <v>42511.790432784175</v>
          </cell>
          <cell r="K136">
            <v>52435.921675384168</v>
          </cell>
          <cell r="L136">
            <v>47797.514085002607</v>
          </cell>
        </row>
        <row r="137">
          <cell r="A137" t="str">
            <v>E2Z</v>
          </cell>
          <cell r="B137" t="str">
            <v>E2Z80 : AM industries de process</v>
          </cell>
          <cell r="C137" t="str">
            <v>484a : Agents de maîtrise en fabrication : agroalimentaire, chimie, plasturgie, pharmacie.</v>
          </cell>
          <cell r="D137">
            <v>54042.256584732444</v>
          </cell>
          <cell r="E137">
            <v>67163.184341833301</v>
          </cell>
          <cell r="F137">
            <v>54140.065562906202</v>
          </cell>
          <cell r="G137">
            <v>54195.821846628227</v>
          </cell>
          <cell r="H137">
            <v>56354.290920081701</v>
          </cell>
          <cell r="I137">
            <v>51181.261967013525</v>
          </cell>
          <cell r="J137">
            <v>46307.636621165657</v>
          </cell>
          <cell r="K137">
            <v>56486.548346570744</v>
          </cell>
          <cell r="L137">
            <v>59332.584786460953</v>
          </cell>
        </row>
        <row r="138">
          <cell r="A138" t="str">
            <v>E2Z</v>
          </cell>
          <cell r="B138" t="str">
            <v>E2Z80 : AM industries de process</v>
          </cell>
          <cell r="C138" t="str">
            <v>484b : Agents de maîtrise en fabrication : métallurgie, matériaux lourds et autres industries de transformation</v>
          </cell>
          <cell r="D138">
            <v>17588.33744760355</v>
          </cell>
          <cell r="E138">
            <v>14241.827621192726</v>
          </cell>
          <cell r="F138">
            <v>15295.003235394617</v>
          </cell>
          <cell r="G138">
            <v>20843.23052676563</v>
          </cell>
          <cell r="H138">
            <v>25920.475206706898</v>
          </cell>
          <cell r="I138">
            <v>14674.530600141024</v>
          </cell>
          <cell r="J138">
            <v>15871.06729346616</v>
          </cell>
          <cell r="K138">
            <v>18547.535399846678</v>
          </cell>
          <cell r="L138">
            <v>18346.409649497811</v>
          </cell>
        </row>
        <row r="139">
          <cell r="A139" t="str">
            <v>F0Z</v>
          </cell>
          <cell r="B139" t="str">
            <v>F0Z20 : ONQ textile et du cuir</v>
          </cell>
          <cell r="C139" t="str">
            <v>675a : Ouvriers de production non qualifiés du textile, confection, tannerie-mégisserie et travail du cuir</v>
          </cell>
          <cell r="D139">
            <v>26517.641188187696</v>
          </cell>
          <cell r="E139">
            <v>49568.91048688499</v>
          </cell>
          <cell r="F139">
            <v>42682.137239620286</v>
          </cell>
          <cell r="G139">
            <v>38602.062671559637</v>
          </cell>
          <cell r="H139">
            <v>34030.162983775263</v>
          </cell>
          <cell r="I139">
            <v>34463.578909271419</v>
          </cell>
          <cell r="J139">
            <v>31731.80559744954</v>
          </cell>
          <cell r="K139">
            <v>28751.591575746395</v>
          </cell>
          <cell r="L139">
            <v>19069.526391367155</v>
          </cell>
        </row>
        <row r="140">
          <cell r="A140" t="str">
            <v>F1Z</v>
          </cell>
          <cell r="B140" t="str">
            <v>F1Z40 : OQ industriel textile et cuir</v>
          </cell>
          <cell r="C140" t="str">
            <v>627a : Opérateurs qualifiés du textile et de la mégisserie</v>
          </cell>
          <cell r="D140">
            <v>4168.9883005348838</v>
          </cell>
          <cell r="E140">
            <v>10749.402733782814</v>
          </cell>
          <cell r="F140">
            <v>11535.447289586718</v>
          </cell>
          <cell r="G140">
            <v>10299.690830152473</v>
          </cell>
          <cell r="H140">
            <v>11550.563172879656</v>
          </cell>
          <cell r="I140">
            <v>3471.1440187286335</v>
          </cell>
          <cell r="J140">
            <v>2381.4238540092874</v>
          </cell>
          <cell r="K140">
            <v>5501.1683302410684</v>
          </cell>
          <cell r="L140">
            <v>4624.3727173542957</v>
          </cell>
        </row>
        <row r="141">
          <cell r="A141" t="str">
            <v>F1Z</v>
          </cell>
          <cell r="B141" t="str">
            <v>F1Z40 : OQ industriel textile et cuir</v>
          </cell>
          <cell r="C141" t="str">
            <v>627b : Ouvriers qualifiés de la coupe des vêtements et de l’habillement, autres opérateurs de confection qualifiés</v>
          </cell>
          <cell r="D141">
            <v>33771.439278420839</v>
          </cell>
          <cell r="E141">
            <v>40864.98330400882</v>
          </cell>
          <cell r="F141">
            <v>36675.61138028909</v>
          </cell>
          <cell r="G141">
            <v>32108.573202961132</v>
          </cell>
          <cell r="H141">
            <v>27834.508150456524</v>
          </cell>
          <cell r="I141">
            <v>25689.444952037404</v>
          </cell>
          <cell r="J141">
            <v>39293.929785466586</v>
          </cell>
          <cell r="K141">
            <v>31944.994585874832</v>
          </cell>
          <cell r="L141">
            <v>30075.393463921104</v>
          </cell>
        </row>
        <row r="142">
          <cell r="A142" t="str">
            <v>F1Z</v>
          </cell>
          <cell r="B142" t="str">
            <v>F1Z40 : OQ industriel textile et cuir</v>
          </cell>
          <cell r="C142" t="str">
            <v>627c : Ouvriers qualifiés du travail industriel du cuir</v>
          </cell>
          <cell r="D142">
            <v>6055.7599437947538</v>
          </cell>
          <cell r="E142">
            <v>9488.4260173903076</v>
          </cell>
          <cell r="F142">
            <v>7415.9372293849528</v>
          </cell>
          <cell r="G142">
            <v>7609.5655653893809</v>
          </cell>
          <cell r="H142">
            <v>8814.8568294909783</v>
          </cell>
          <cell r="I142">
            <v>6594.5196579097692</v>
          </cell>
          <cell r="J142">
            <v>6945.596242193732</v>
          </cell>
          <cell r="K142">
            <v>7102.5201463105932</v>
          </cell>
          <cell r="L142">
            <v>4119.1634428799362</v>
          </cell>
        </row>
        <row r="143">
          <cell r="A143" t="str">
            <v>F1Z</v>
          </cell>
          <cell r="B143" t="str">
            <v>F1Z41 : OQ artisanal textile et cuir</v>
          </cell>
          <cell r="C143" t="str">
            <v>213a : Artisans de l’habillement, du textile et du cuir</v>
          </cell>
          <cell r="D143">
            <v>9865.4734703053746</v>
          </cell>
          <cell r="E143">
            <v>8580.3356067376535</v>
          </cell>
          <cell r="F143">
            <v>11907.788388394432</v>
          </cell>
          <cell r="G143">
            <v>17286.789326268638</v>
          </cell>
          <cell r="H143">
            <v>11307.136807319361</v>
          </cell>
          <cell r="I143">
            <v>9400.9660259444991</v>
          </cell>
          <cell r="J143">
            <v>7697.4494673813197</v>
          </cell>
          <cell r="K143">
            <v>10137.331200607956</v>
          </cell>
          <cell r="L143">
            <v>11761.639742926851</v>
          </cell>
        </row>
        <row r="144">
          <cell r="A144" t="str">
            <v>F1Z</v>
          </cell>
          <cell r="B144" t="str">
            <v>F1Z41 : OQ artisanal textile et cuir</v>
          </cell>
          <cell r="C144" t="str">
            <v>635a : Tailleurs et couturières qualifiés, Ouvriers qualifiés du travail des étoffes , Ouvriers qualifiés de type artisanal du travail du cuir</v>
          </cell>
          <cell r="D144">
            <v>22250.84131412303</v>
          </cell>
          <cell r="E144">
            <v>35106.643372365084</v>
          </cell>
          <cell r="F144">
            <v>31090.101660069377</v>
          </cell>
          <cell r="G144">
            <v>24365.7761023723</v>
          </cell>
          <cell r="H144">
            <v>19576.639136996047</v>
          </cell>
          <cell r="I144">
            <v>21765.779517892763</v>
          </cell>
          <cell r="J144">
            <v>23323.062319287612</v>
          </cell>
          <cell r="K144">
            <v>22760.501140633893</v>
          </cell>
          <cell r="L144">
            <v>20668.960482447586</v>
          </cell>
        </row>
        <row r="145">
          <cell r="A145" t="str">
            <v>F2Z</v>
          </cell>
          <cell r="B145" t="str">
            <v>F2Z20 : ONQ bois ameublement</v>
          </cell>
          <cell r="C145" t="str">
            <v>675b : Ouvriers de production non qualifiés du travail du bois et de l’ameublement</v>
          </cell>
          <cell r="D145">
            <v>34543.049738816509</v>
          </cell>
          <cell r="E145">
            <v>30212.046883208845</v>
          </cell>
          <cell r="F145">
            <v>32320.808390406622</v>
          </cell>
          <cell r="G145">
            <v>38999.989469944223</v>
          </cell>
          <cell r="H145">
            <v>39264.043894900504</v>
          </cell>
          <cell r="I145">
            <v>28451.708086234827</v>
          </cell>
          <cell r="J145">
            <v>28864.448133384194</v>
          </cell>
          <cell r="K145">
            <v>37787.852900478771</v>
          </cell>
          <cell r="L145">
            <v>36976.848182586553</v>
          </cell>
        </row>
        <row r="146">
          <cell r="A146" t="str">
            <v>F3Z</v>
          </cell>
          <cell r="B146" t="str">
            <v>F3Z40 : Artisans bois ameublement</v>
          </cell>
          <cell r="C146" t="str">
            <v>214a : Artisans de l’ameublement</v>
          </cell>
          <cell r="D146">
            <v>21524.94885712205</v>
          </cell>
          <cell r="E146">
            <v>19542.167442607297</v>
          </cell>
          <cell r="F146">
            <v>16761.983621711122</v>
          </cell>
          <cell r="G146">
            <v>12356.774538726149</v>
          </cell>
          <cell r="H146">
            <v>15073.785024198716</v>
          </cell>
          <cell r="I146">
            <v>14243.593374994089</v>
          </cell>
          <cell r="J146">
            <v>20029.497148381874</v>
          </cell>
          <cell r="K146">
            <v>23611.195651467035</v>
          </cell>
          <cell r="L146">
            <v>20934.153771517238</v>
          </cell>
        </row>
        <row r="147">
          <cell r="A147" t="str">
            <v>F3Z</v>
          </cell>
          <cell r="B147" t="str">
            <v>F3Z40 : Artisans bois ameublement</v>
          </cell>
          <cell r="C147" t="str">
            <v>214b : Artisans du travail mécanique du bois</v>
          </cell>
          <cell r="D147">
            <v>5513.3855352182218</v>
          </cell>
          <cell r="E147">
            <v>3473.5495385620525</v>
          </cell>
          <cell r="F147">
            <v>3714.0614623284864</v>
          </cell>
          <cell r="G147">
            <v>3911.6213809327473</v>
          </cell>
          <cell r="H147">
            <v>3983.6788445049742</v>
          </cell>
          <cell r="I147">
            <v>4950.4944362298475</v>
          </cell>
          <cell r="J147">
            <v>7072.5403065015553</v>
          </cell>
          <cell r="K147">
            <v>4560.0423871381827</v>
          </cell>
          <cell r="L147">
            <v>4907.5739120149274</v>
          </cell>
        </row>
        <row r="148">
          <cell r="A148" t="str">
            <v>F3Z</v>
          </cell>
          <cell r="B148" t="str">
            <v>F3Z41 : OQ bois ameublement</v>
          </cell>
          <cell r="C148" t="str">
            <v>627d : Ouvriers qualifiés de scierie, de la menuiserie industrielle et de l’ameublement</v>
          </cell>
          <cell r="D148">
            <v>68312.618786252002</v>
          </cell>
          <cell r="E148">
            <v>58626.361899947013</v>
          </cell>
          <cell r="F148">
            <v>60861.58001907701</v>
          </cell>
          <cell r="G148">
            <v>63626.759634501286</v>
          </cell>
          <cell r="H148">
            <v>56104.998133720495</v>
          </cell>
          <cell r="I148">
            <v>44954.819204985193</v>
          </cell>
          <cell r="J148">
            <v>45421.892346061184</v>
          </cell>
          <cell r="K148">
            <v>80514.647911850101</v>
          </cell>
          <cell r="L148">
            <v>79001.31610084475</v>
          </cell>
        </row>
        <row r="149">
          <cell r="A149" t="str">
            <v>F4Z</v>
          </cell>
          <cell r="B149" t="str">
            <v>F4Z20 : ONQ imprimerie presse édition</v>
          </cell>
          <cell r="C149" t="str">
            <v>675c : Ouvriers de production non qualifiés de l’imprimerie, presse, édition</v>
          </cell>
          <cell r="D149">
            <v>9709.4497622752224</v>
          </cell>
          <cell r="E149">
            <v>20236.28911465087</v>
          </cell>
          <cell r="F149">
            <v>14160.968043651317</v>
          </cell>
          <cell r="G149">
            <v>14719.091246567767</v>
          </cell>
          <cell r="H149">
            <v>11172.933805352868</v>
          </cell>
          <cell r="I149">
            <v>9599.1773943332737</v>
          </cell>
          <cell r="J149">
            <v>11544.121916435757</v>
          </cell>
          <cell r="K149">
            <v>6569.4564744673626</v>
          </cell>
          <cell r="L149">
            <v>11014.770895922544</v>
          </cell>
        </row>
        <row r="150">
          <cell r="A150" t="str">
            <v>F4Z</v>
          </cell>
          <cell r="B150" t="str">
            <v>F4Z41 : OQ impression façonnage</v>
          </cell>
          <cell r="C150" t="str">
            <v>214c : Artisans du papier, de l’imprimerie et de la reproduction</v>
          </cell>
          <cell r="D150">
            <v>10287.192568759147</v>
          </cell>
          <cell r="E150">
            <v>9397.694325618706</v>
          </cell>
          <cell r="F150">
            <v>12132.757422895153</v>
          </cell>
          <cell r="G150">
            <v>9212.0534301255902</v>
          </cell>
          <cell r="H150">
            <v>9549.2695012396998</v>
          </cell>
          <cell r="I150">
            <v>7075.8692825326452</v>
          </cell>
          <cell r="J150">
            <v>11530.868696942882</v>
          </cell>
          <cell r="K150">
            <v>7858.9976763587792</v>
          </cell>
          <cell r="L150">
            <v>11471.711332975778</v>
          </cell>
        </row>
        <row r="151">
          <cell r="A151" t="str">
            <v>F4Z</v>
          </cell>
          <cell r="B151" t="str">
            <v>F4Z41 : OQ impression façonnage</v>
          </cell>
          <cell r="C151" t="str">
            <v>627e : Ouvriers de la photogravure et des laboratoires photographiques et cinématographiques</v>
          </cell>
          <cell r="D151">
            <v>2302.0257090944265</v>
          </cell>
          <cell r="E151">
            <v>9636.4140949250032</v>
          </cell>
          <cell r="F151">
            <v>8670.8594244358792</v>
          </cell>
          <cell r="G151">
            <v>9827.904253888375</v>
          </cell>
          <cell r="H151">
            <v>8494.3757127541612</v>
          </cell>
          <cell r="I151">
            <v>2867.1896523385176</v>
          </cell>
          <cell r="J151">
            <v>2068.8067429456742</v>
          </cell>
          <cell r="K151">
            <v>2926.004464114279</v>
          </cell>
          <cell r="L151">
            <v>1911.2659202233269</v>
          </cell>
        </row>
        <row r="152">
          <cell r="A152" t="str">
            <v>F4Z</v>
          </cell>
          <cell r="B152" t="str">
            <v>F4Z41 : OQ impression façonnage</v>
          </cell>
          <cell r="C152" t="str">
            <v>627f : Ouvriers de la composition et de l’impression, Ouvriers qualifiés de la brochure, de la reliure et du façonnage du papier-carton</v>
          </cell>
          <cell r="D152">
            <v>55106.06623595237</v>
          </cell>
          <cell r="E152">
            <v>60620.621989989653</v>
          </cell>
          <cell r="F152">
            <v>59017.174293691496</v>
          </cell>
          <cell r="G152">
            <v>54879.216419447795</v>
          </cell>
          <cell r="H152">
            <v>57185.410356648194</v>
          </cell>
          <cell r="I152">
            <v>65632.015344306157</v>
          </cell>
          <cell r="J152">
            <v>65580.051578213461</v>
          </cell>
          <cell r="K152">
            <v>52735.140700040356</v>
          </cell>
          <cell r="L152">
            <v>47003.006429603302</v>
          </cell>
        </row>
        <row r="153">
          <cell r="A153" t="str">
            <v>F5Z</v>
          </cell>
          <cell r="B153" t="str">
            <v>F5Z70 : Tech &amp; AM mat.souples, bois, ind.graph.</v>
          </cell>
          <cell r="C153" t="str">
            <v>476a : Assistants techniques, techniciens de l’imprimerie et de l’édition</v>
          </cell>
          <cell r="D153">
            <v>10854.880227237636</v>
          </cell>
          <cell r="E153">
            <v>16043.490308950177</v>
          </cell>
          <cell r="F153">
            <v>13589.121313548194</v>
          </cell>
          <cell r="G153">
            <v>16476.808723923732</v>
          </cell>
          <cell r="H153">
            <v>8318.0438276199257</v>
          </cell>
          <cell r="I153">
            <v>12709.119979973466</v>
          </cell>
          <cell r="J153">
            <v>14147.670399047018</v>
          </cell>
          <cell r="K153">
            <v>9337.0385085134567</v>
          </cell>
          <cell r="L153">
            <v>9079.9317741524374</v>
          </cell>
        </row>
        <row r="154">
          <cell r="A154" t="str">
            <v>F5Z</v>
          </cell>
          <cell r="B154" t="str">
            <v>F5Z70 : Tech &amp; AM mat.souples, bois, ind.graph.</v>
          </cell>
          <cell r="C154" t="str">
            <v>476b : Techniciens de l’industrie des matériaux souples, de l’ameublement et du bois</v>
          </cell>
          <cell r="D154">
            <v>6797.0570791936589</v>
          </cell>
          <cell r="E154">
            <v>6295.6209845052445</v>
          </cell>
          <cell r="F154">
            <v>7425.6824509526477</v>
          </cell>
          <cell r="G154">
            <v>7139.1185747437248</v>
          </cell>
          <cell r="H154">
            <v>5273.6558946823543</v>
          </cell>
          <cell r="I154">
            <v>7781.7877987618713</v>
          </cell>
          <cell r="J154">
            <v>11625.24084828462</v>
          </cell>
          <cell r="K154">
            <v>5325.191932801582</v>
          </cell>
          <cell r="L154">
            <v>3440.7384564947761</v>
          </cell>
        </row>
        <row r="155">
          <cell r="A155" t="str">
            <v>F5Z</v>
          </cell>
          <cell r="B155" t="str">
            <v>F5Z70 : Tech &amp; AM mat.souples, bois, ind.graph.</v>
          </cell>
          <cell r="C155" t="str">
            <v>485b : Agents de maîtrise en fabrication des autres industries (imprimerie, matériaux souples, ameublement et bois)</v>
          </cell>
          <cell r="D155">
            <v>19706.553646665896</v>
          </cell>
          <cell r="E155">
            <v>23693.575904360117</v>
          </cell>
          <cell r="F155">
            <v>21428.737590046734</v>
          </cell>
          <cell r="G155">
            <v>21094.969914854279</v>
          </cell>
          <cell r="H155">
            <v>21414.970589995773</v>
          </cell>
          <cell r="I155">
            <v>25502.864516401532</v>
          </cell>
          <cell r="J155">
            <v>21562.789411573129</v>
          </cell>
          <cell r="K155">
            <v>20165.629694043375</v>
          </cell>
          <cell r="L155">
            <v>17391.241834381184</v>
          </cell>
        </row>
        <row r="156">
          <cell r="A156" t="str">
            <v>G0A</v>
          </cell>
          <cell r="B156" t="str">
            <v>G0A40 : OQ maintenance en mécanique</v>
          </cell>
          <cell r="C156" t="str">
            <v>628a : Mécaniciens qualifiés de maintenance, entretien : équipements industriels</v>
          </cell>
          <cell r="D156">
            <v>89885.932589295626</v>
          </cell>
          <cell r="E156">
            <v>98599.281552951317</v>
          </cell>
          <cell r="F156">
            <v>92375.391104934446</v>
          </cell>
          <cell r="G156">
            <v>103821.02379127001</v>
          </cell>
          <cell r="H156">
            <v>109895.06164742312</v>
          </cell>
          <cell r="I156">
            <v>100326.88315757643</v>
          </cell>
          <cell r="J156">
            <v>92439.258470865505</v>
          </cell>
          <cell r="K156">
            <v>92523.471288372792</v>
          </cell>
          <cell r="L156">
            <v>84695.068008648552</v>
          </cell>
        </row>
        <row r="157">
          <cell r="A157" t="str">
            <v>G0A</v>
          </cell>
          <cell r="B157" t="str">
            <v>G0A40 : OQ maintenance en mécanique</v>
          </cell>
          <cell r="C157" t="str">
            <v>634d : Mécaniciens qualifiés de maintenance, entretien : équipements non industriels</v>
          </cell>
          <cell r="D157">
            <v>15340.617652052735</v>
          </cell>
          <cell r="E157">
            <v>15619.467498242098</v>
          </cell>
          <cell r="F157">
            <v>15244.898412808654</v>
          </cell>
          <cell r="G157">
            <v>16247.87312981562</v>
          </cell>
          <cell r="H157">
            <v>24075.358570866647</v>
          </cell>
          <cell r="I157">
            <v>21061.649048429143</v>
          </cell>
          <cell r="J157">
            <v>17143.97978837783</v>
          </cell>
          <cell r="K157">
            <v>13598.855907965853</v>
          </cell>
          <cell r="L157">
            <v>15279.017259814524</v>
          </cell>
        </row>
        <row r="158">
          <cell r="A158" t="str">
            <v>G0A</v>
          </cell>
          <cell r="B158" t="str">
            <v>G0A41 : OQ maintenance en élec.</v>
          </cell>
          <cell r="C158" t="str">
            <v>628b : Électromécaniciens, électriciens qualifiés d’entretien : équipements industriels</v>
          </cell>
          <cell r="D158">
            <v>33205.767967962995</v>
          </cell>
          <cell r="E158">
            <v>54125.167172824928</v>
          </cell>
          <cell r="F158">
            <v>54971.010327498225</v>
          </cell>
          <cell r="G158">
            <v>37000.594440354449</v>
          </cell>
          <cell r="H158">
            <v>43998.289583903184</v>
          </cell>
          <cell r="I158">
            <v>46266.874903878204</v>
          </cell>
          <cell r="J158">
            <v>38435.09069356601</v>
          </cell>
          <cell r="K158">
            <v>30004.168827026555</v>
          </cell>
          <cell r="L158">
            <v>31178.044383296427</v>
          </cell>
        </row>
        <row r="159">
          <cell r="A159" t="str">
            <v>G0A</v>
          </cell>
          <cell r="B159" t="str">
            <v>G0A41 : OQ maintenance en élec.</v>
          </cell>
          <cell r="C159" t="str">
            <v>633d : Électriciens, électroniciens qualifiés en maintenance, entretien : équipements non industriels</v>
          </cell>
          <cell r="D159">
            <v>5974.103716590339</v>
          </cell>
          <cell r="E159">
            <v>9489.6936762844416</v>
          </cell>
          <cell r="F159">
            <v>7427.6428225272984</v>
          </cell>
          <cell r="G159">
            <v>9236.716470848638</v>
          </cell>
          <cell r="H159">
            <v>9009.056777742273</v>
          </cell>
          <cell r="I159">
            <v>8926.7192496152165</v>
          </cell>
          <cell r="J159">
            <v>8722.9336748269634</v>
          </cell>
          <cell r="K159">
            <v>4739.089286344356</v>
          </cell>
          <cell r="L159">
            <v>4460.2881885996976</v>
          </cell>
        </row>
        <row r="160">
          <cell r="A160" t="str">
            <v>G0A</v>
          </cell>
          <cell r="B160" t="str">
            <v>G0A42 : Mainteniciens en biens électrodomestiques</v>
          </cell>
          <cell r="C160" t="str">
            <v>216c : Artisans réparateurs divers</v>
          </cell>
          <cell r="D160">
            <v>12398.585317609382</v>
          </cell>
          <cell r="E160">
            <v>9038.0778470152145</v>
          </cell>
          <cell r="F160">
            <v>7187.1417515843768</v>
          </cell>
          <cell r="G160">
            <v>13068.400382423384</v>
          </cell>
          <cell r="H160">
            <v>8509.6832865757533</v>
          </cell>
          <cell r="I160">
            <v>6639.3519815163299</v>
          </cell>
          <cell r="J160">
            <v>10700.37039778544</v>
          </cell>
          <cell r="K160">
            <v>14029.432155135688</v>
          </cell>
          <cell r="L160">
            <v>12465.953399907019</v>
          </cell>
        </row>
        <row r="161">
          <cell r="A161" t="str">
            <v>G0A</v>
          </cell>
          <cell r="B161" t="str">
            <v>G0A42 : Mainteniciens en biens électrodomestiques</v>
          </cell>
          <cell r="C161" t="str">
            <v>633b : Dépanneurs qualifiés en radiotélévision, électroménager, matériel électronique (salariés)</v>
          </cell>
          <cell r="D161">
            <v>4522.1776728279574</v>
          </cell>
          <cell r="E161">
            <v>8988.459743343632</v>
          </cell>
          <cell r="F161">
            <v>4385.0679411296342</v>
          </cell>
          <cell r="G161">
            <v>5699.7358028083427</v>
          </cell>
          <cell r="H161">
            <v>5839.4607694038996</v>
          </cell>
          <cell r="I161">
            <v>4144.4867829949744</v>
          </cell>
          <cell r="J161">
            <v>4364.1842351811865</v>
          </cell>
          <cell r="K161">
            <v>4137.8240391884965</v>
          </cell>
          <cell r="L161">
            <v>5064.5247441141864</v>
          </cell>
        </row>
        <row r="162">
          <cell r="A162" t="str">
            <v>G0A</v>
          </cell>
          <cell r="B162" t="str">
            <v>G0A43 : OQ polyvalents entretien du bât.</v>
          </cell>
          <cell r="C162" t="str">
            <v>632k : Ouvriers qualifiés d’entretien général des bâtiments</v>
          </cell>
          <cell r="D162">
            <v>74762.259726433025</v>
          </cell>
          <cell r="E162">
            <v>75713.462236321182</v>
          </cell>
          <cell r="F162">
            <v>68029.614248736165</v>
          </cell>
          <cell r="G162">
            <v>67906.37278867494</v>
          </cell>
          <cell r="H162">
            <v>66699.411597583996</v>
          </cell>
          <cell r="I162">
            <v>66089.136592512325</v>
          </cell>
          <cell r="J162">
            <v>79769.494320132391</v>
          </cell>
          <cell r="K162">
            <v>75579.565381545573</v>
          </cell>
          <cell r="L162">
            <v>68937.719477621111</v>
          </cell>
        </row>
        <row r="163">
          <cell r="A163" t="str">
            <v>G0B</v>
          </cell>
          <cell r="B163" t="str">
            <v>G0B40 : Carrossiers automobiles</v>
          </cell>
          <cell r="C163" t="str">
            <v>216b : Artisans tôliers-carrossiers d’automobiles</v>
          </cell>
          <cell r="D163">
            <v>6594.8665129529063</v>
          </cell>
          <cell r="E163">
            <v>7705.8847841840998</v>
          </cell>
          <cell r="F163">
            <v>5739.4680786174331</v>
          </cell>
          <cell r="G163">
            <v>5721.6443804858764</v>
          </cell>
          <cell r="H163">
            <v>5854.1674439460076</v>
          </cell>
          <cell r="I163">
            <v>4943.793765665614</v>
          </cell>
          <cell r="J163">
            <v>7662.1412416725825</v>
          </cell>
          <cell r="K163">
            <v>6373.8939545709773</v>
          </cell>
          <cell r="L163">
            <v>5748.5643426151564</v>
          </cell>
        </row>
        <row r="164">
          <cell r="A164" t="str">
            <v>G0B</v>
          </cell>
          <cell r="B164" t="str">
            <v>G0B40 : Carrossiers automobiles</v>
          </cell>
          <cell r="C164" t="str">
            <v>634a : Carrossiers d’automobiles qualifiés</v>
          </cell>
          <cell r="D164">
            <v>36519.928566954477</v>
          </cell>
          <cell r="E164">
            <v>33977.983249872101</v>
          </cell>
          <cell r="F164">
            <v>37081.413028726405</v>
          </cell>
          <cell r="G164">
            <v>41945.936926615279</v>
          </cell>
          <cell r="H164">
            <v>36804.320693971044</v>
          </cell>
          <cell r="I164">
            <v>44552.02038714847</v>
          </cell>
          <cell r="J164">
            <v>39353.736786695306</v>
          </cell>
          <cell r="K164">
            <v>32735.312261768846</v>
          </cell>
          <cell r="L164">
            <v>37470.73665239929</v>
          </cell>
        </row>
        <row r="165">
          <cell r="A165" t="str">
            <v>G0B</v>
          </cell>
          <cell r="B165" t="str">
            <v>G0B41 : Mécaniciens et élect. de véhicules</v>
          </cell>
          <cell r="C165" t="str">
            <v>212a : Artisans mécaniciens en machines agricoles</v>
          </cell>
          <cell r="D165">
            <v>6482.6268034574377</v>
          </cell>
          <cell r="E165">
            <v>9789.8656453693238</v>
          </cell>
          <cell r="F165">
            <v>6560.8357365549336</v>
          </cell>
          <cell r="G165">
            <v>5089.5401675945859</v>
          </cell>
          <cell r="H165">
            <v>3643.668710262345</v>
          </cell>
          <cell r="I165">
            <v>4724.8849908749507</v>
          </cell>
          <cell r="J165">
            <v>7500.5352992279786</v>
          </cell>
          <cell r="K165">
            <v>4567.3637760006559</v>
          </cell>
          <cell r="L165">
            <v>7379.9813351436787</v>
          </cell>
        </row>
        <row r="166">
          <cell r="A166" t="str">
            <v>G0B</v>
          </cell>
          <cell r="B166" t="str">
            <v>G0B41 : Mécaniciens et élect. de véhicules</v>
          </cell>
          <cell r="C166" t="str">
            <v>216a : Artisans mécaniciens réparateurs d’automobiles</v>
          </cell>
          <cell r="D166">
            <v>43015.356299128405</v>
          </cell>
          <cell r="E166">
            <v>32515.617805329472</v>
          </cell>
          <cell r="F166">
            <v>37768.711667900629</v>
          </cell>
          <cell r="G166">
            <v>38900.287050986422</v>
          </cell>
          <cell r="H166">
            <v>39331.479887437759</v>
          </cell>
          <cell r="I166">
            <v>56163.930544649316</v>
          </cell>
          <cell r="J166">
            <v>45636.59279201043</v>
          </cell>
          <cell r="K166">
            <v>40298.09722333432</v>
          </cell>
          <cell r="L166">
            <v>43111.378882040452</v>
          </cell>
        </row>
        <row r="167">
          <cell r="A167" t="str">
            <v>G0B</v>
          </cell>
          <cell r="B167" t="str">
            <v>G0B41 : Mécaniciens et élect. de véhicules</v>
          </cell>
          <cell r="C167" t="str">
            <v>633c : Électriciens, électroniciens qualifiés en maintenance entretien, réparation : automobile</v>
          </cell>
          <cell r="D167">
            <v>1596.2054036151731</v>
          </cell>
          <cell r="E167">
            <v>7074.0807722809432</v>
          </cell>
          <cell r="F167">
            <v>6382.2998363772176</v>
          </cell>
          <cell r="G167">
            <v>3070.8731769463097</v>
          </cell>
          <cell r="H167">
            <v>2947.5646898769683</v>
          </cell>
          <cell r="I167">
            <v>667.92001309139675</v>
          </cell>
          <cell r="J167">
            <v>2048.6737956340985</v>
          </cell>
          <cell r="K167">
            <v>2162.8170170487369</v>
          </cell>
          <cell r="L167">
            <v>577.12539816268304</v>
          </cell>
        </row>
        <row r="168">
          <cell r="A168" t="str">
            <v>G0B</v>
          </cell>
          <cell r="B168" t="str">
            <v>G0B41 : Mécaniciens et élect. de véhicules</v>
          </cell>
          <cell r="C168" t="str">
            <v>634c : Mécaniciens qualifiés en maintenance, entretien, réparation : automobile</v>
          </cell>
          <cell r="D168">
            <v>99033.66474743346</v>
          </cell>
          <cell r="E168">
            <v>115241.79353052027</v>
          </cell>
          <cell r="F168">
            <v>123205.08181001038</v>
          </cell>
          <cell r="G168">
            <v>130330.51823769904</v>
          </cell>
          <cell r="H168">
            <v>130763.07795028157</v>
          </cell>
          <cell r="I168">
            <v>116477.41350149849</v>
          </cell>
          <cell r="J168">
            <v>108091.66052603793</v>
          </cell>
          <cell r="K168">
            <v>95429.768932443025</v>
          </cell>
          <cell r="L168">
            <v>93579.564783819398</v>
          </cell>
        </row>
        <row r="169">
          <cell r="A169" t="str">
            <v>G1Z</v>
          </cell>
          <cell r="B169" t="str">
            <v>G1Z70 : Tech. et AM maintenance env.</v>
          </cell>
          <cell r="C169" t="str">
            <v>477b : Techniciens d’installation et de maintenance des équipements industriels</v>
          </cell>
          <cell r="D169">
            <v>47315.794810571824</v>
          </cell>
          <cell r="E169">
            <v>46822.370440413441</v>
          </cell>
          <cell r="F169">
            <v>60072.274206869297</v>
          </cell>
          <cell r="G169">
            <v>72013.427221105943</v>
          </cell>
          <cell r="H169">
            <v>64730.462738046604</v>
          </cell>
          <cell r="I169">
            <v>54429.061803011413</v>
          </cell>
          <cell r="J169">
            <v>35150.131552779945</v>
          </cell>
          <cell r="K169">
            <v>47455.038837491833</v>
          </cell>
          <cell r="L169">
            <v>59342.214041443687</v>
          </cell>
        </row>
        <row r="170">
          <cell r="A170" t="str">
            <v>G1Z</v>
          </cell>
          <cell r="B170" t="str">
            <v>G1Z70 : Tech. et AM maintenance env.</v>
          </cell>
          <cell r="C170" t="str">
            <v>477c : Techniciens d’installation et de maintenance des équipements non industriels</v>
          </cell>
          <cell r="D170">
            <v>107932.63278634883</v>
          </cell>
          <cell r="E170">
            <v>95090.886361078359</v>
          </cell>
          <cell r="F170">
            <v>90532.0344526564</v>
          </cell>
          <cell r="G170">
            <v>83135.695429302374</v>
          </cell>
          <cell r="H170">
            <v>93216.578657415492</v>
          </cell>
          <cell r="I170">
            <v>82264.829873089126</v>
          </cell>
          <cell r="J170">
            <v>111842.10252437838</v>
          </cell>
          <cell r="K170">
            <v>114380.21116976325</v>
          </cell>
          <cell r="L170">
            <v>97575.584664904862</v>
          </cell>
        </row>
        <row r="171">
          <cell r="A171" t="str">
            <v>G1Z</v>
          </cell>
          <cell r="B171" t="str">
            <v>G1Z70 : Tech. et AM maintenance env.</v>
          </cell>
          <cell r="C171" t="str">
            <v>477d : Techniciens de l’environnement et du traitement des pollutions</v>
          </cell>
          <cell r="D171">
            <v>11942.536746016865</v>
          </cell>
          <cell r="E171">
            <v>8961.6000142727644</v>
          </cell>
          <cell r="F171">
            <v>7463.9675800667337</v>
          </cell>
          <cell r="G171">
            <v>8817.767280012722</v>
          </cell>
          <cell r="H171">
            <v>12099.398169727949</v>
          </cell>
          <cell r="I171">
            <v>11779.183274906403</v>
          </cell>
          <cell r="J171">
            <v>10155.414914236431</v>
          </cell>
          <cell r="K171">
            <v>9783.6245550047206</v>
          </cell>
          <cell r="L171">
            <v>15888.570768809446</v>
          </cell>
        </row>
        <row r="172">
          <cell r="A172" t="str">
            <v>G1Z</v>
          </cell>
          <cell r="B172" t="str">
            <v>G1Z70 : Tech. et AM maintenance env.</v>
          </cell>
          <cell r="C172" t="str">
            <v>486a : Agents de maîtrise en maintenance, installation en électricité, électromécanique et électronique</v>
          </cell>
          <cell r="D172">
            <v>39413.555224020958</v>
          </cell>
          <cell r="E172">
            <v>52718.568877463127</v>
          </cell>
          <cell r="F172">
            <v>47091.321702339905</v>
          </cell>
          <cell r="G172">
            <v>47977.233875446429</v>
          </cell>
          <cell r="H172">
            <v>44806.506295822015</v>
          </cell>
          <cell r="I172">
            <v>36173.602023270782</v>
          </cell>
          <cell r="J172">
            <v>31199.779031025806</v>
          </cell>
          <cell r="K172">
            <v>35923.061667836817</v>
          </cell>
          <cell r="L172">
            <v>51117.824973200237</v>
          </cell>
        </row>
        <row r="173">
          <cell r="A173" t="str">
            <v>G1Z</v>
          </cell>
          <cell r="B173" t="str">
            <v>G1Z70 : Tech. et AM maintenance env.</v>
          </cell>
          <cell r="C173" t="str">
            <v>486d : Agents de maîtrise en maintenance, installation en mécanique</v>
          </cell>
          <cell r="D173">
            <v>61384.747832135334</v>
          </cell>
          <cell r="E173">
            <v>56204.487575534062</v>
          </cell>
          <cell r="F173">
            <v>59115.112001630783</v>
          </cell>
          <cell r="G173">
            <v>47991.516328651247</v>
          </cell>
          <cell r="H173">
            <v>52084.586894145039</v>
          </cell>
          <cell r="I173">
            <v>58824.733407400054</v>
          </cell>
          <cell r="J173">
            <v>60049.278744137002</v>
          </cell>
          <cell r="K173">
            <v>62798.899533301723</v>
          </cell>
          <cell r="L173">
            <v>61306.065218967284</v>
          </cell>
        </row>
        <row r="174">
          <cell r="A174" t="str">
            <v>G1Z</v>
          </cell>
          <cell r="B174" t="str">
            <v>G1Z71 : Techniciens experts</v>
          </cell>
          <cell r="C174" t="str">
            <v>479b : Experts salariés ou indépendants de niveau technicien, techniciens divers</v>
          </cell>
          <cell r="D174">
            <v>129316.5115208169</v>
          </cell>
          <cell r="E174">
            <v>100269.10768945211</v>
          </cell>
          <cell r="F174">
            <v>101718.92123879021</v>
          </cell>
          <cell r="G174">
            <v>102643.07408298361</v>
          </cell>
          <cell r="H174">
            <v>102433.44396512069</v>
          </cell>
          <cell r="I174">
            <v>120358.97010084589</v>
          </cell>
          <cell r="J174">
            <v>132198.78747712108</v>
          </cell>
          <cell r="K174">
            <v>126694.47733449849</v>
          </cell>
          <cell r="L174">
            <v>129056.26975083112</v>
          </cell>
        </row>
        <row r="175">
          <cell r="A175" t="str">
            <v>G1Z</v>
          </cell>
          <cell r="B175" t="str">
            <v>G1Z80 : Agents de maîtrise en entretien</v>
          </cell>
          <cell r="C175" t="str">
            <v>486e : Agents de maîtrise en entretien général, installation, travaux neufs</v>
          </cell>
          <cell r="D175">
            <v>19027.256242714724</v>
          </cell>
          <cell r="E175">
            <v>25728.429625115135</v>
          </cell>
          <cell r="F175">
            <v>22350.7604781359</v>
          </cell>
          <cell r="G175">
            <v>15479.968683479005</v>
          </cell>
          <cell r="H175">
            <v>19247.878494935616</v>
          </cell>
          <cell r="I175">
            <v>20292.315644757418</v>
          </cell>
          <cell r="J175">
            <v>18586.667459729026</v>
          </cell>
          <cell r="K175">
            <v>20794.597885838528</v>
          </cell>
          <cell r="L175">
            <v>17700.503382576615</v>
          </cell>
        </row>
        <row r="176">
          <cell r="A176" t="str">
            <v>H0Z</v>
          </cell>
          <cell r="B176" t="str">
            <v>H0Z90 : Ingénieurs et cadres de production</v>
          </cell>
          <cell r="C176" t="str">
            <v>380a : Directeurs techniques des grandes entreprises</v>
          </cell>
          <cell r="D176">
            <v>6198.5642485522376</v>
          </cell>
          <cell r="E176">
            <v>4486.8811902572734</v>
          </cell>
          <cell r="F176">
            <v>2868.3402586495577</v>
          </cell>
          <cell r="G176">
            <v>4066.5189426486377</v>
          </cell>
          <cell r="H176">
            <v>5607.7668823070007</v>
          </cell>
          <cell r="I176">
            <v>5735.6949311417766</v>
          </cell>
          <cell r="J176">
            <v>7202.7915270334897</v>
          </cell>
          <cell r="K176">
            <v>4183.2569996733328</v>
          </cell>
          <cell r="L176">
            <v>7209.6442189498903</v>
          </cell>
        </row>
        <row r="177">
          <cell r="A177" t="str">
            <v>H0Z</v>
          </cell>
          <cell r="B177" t="str">
            <v>H0Z90 : Ingénieurs et cadres de production</v>
          </cell>
          <cell r="C177" t="str">
            <v>383b : Ingénieurs et cadres de fabrication en matériel électrique, électronique</v>
          </cell>
          <cell r="D177">
            <v>31325.536784312062</v>
          </cell>
          <cell r="E177">
            <v>11943.855217241093</v>
          </cell>
          <cell r="F177">
            <v>19772.144595161004</v>
          </cell>
          <cell r="G177">
            <v>15994.211849600968</v>
          </cell>
          <cell r="H177">
            <v>17974.207533432498</v>
          </cell>
          <cell r="I177">
            <v>23102.618084675374</v>
          </cell>
          <cell r="J177">
            <v>34791.741926540242</v>
          </cell>
          <cell r="K177">
            <v>29736.452215532307</v>
          </cell>
          <cell r="L177">
            <v>29448.416210863637</v>
          </cell>
        </row>
        <row r="178">
          <cell r="A178" t="str">
            <v>H0Z</v>
          </cell>
          <cell r="B178" t="str">
            <v>H0Z90 : Ingénieurs et cadres de production</v>
          </cell>
          <cell r="C178" t="str">
            <v>384b : Ingénieurs et cadres de fabrication en mécanique et travail des métaux</v>
          </cell>
          <cell r="D178">
            <v>40712.009739564797</v>
          </cell>
          <cell r="E178">
            <v>40126.436383904176</v>
          </cell>
          <cell r="F178">
            <v>39321.73716366812</v>
          </cell>
          <cell r="G178">
            <v>45147.669975658755</v>
          </cell>
          <cell r="H178">
            <v>38013.400535646826</v>
          </cell>
          <cell r="I178">
            <v>34081.35063065448</v>
          </cell>
          <cell r="J178">
            <v>39468.503796021156</v>
          </cell>
          <cell r="K178">
            <v>43256.610963473409</v>
          </cell>
          <cell r="L178">
            <v>39410.914459199841</v>
          </cell>
        </row>
        <row r="179">
          <cell r="A179" t="str">
            <v>H0Z</v>
          </cell>
          <cell r="B179" t="str">
            <v>H0Z90 : Ingénieurs et cadres de production</v>
          </cell>
          <cell r="C179" t="str">
            <v>385b : Ingénieurs et cadres de fabrication des industries de transformation</v>
          </cell>
          <cell r="D179">
            <v>24460.429269446311</v>
          </cell>
          <cell r="E179">
            <v>22614.268949775691</v>
          </cell>
          <cell r="F179">
            <v>28773.055371532238</v>
          </cell>
          <cell r="G179">
            <v>33270.067716509897</v>
          </cell>
          <cell r="H179">
            <v>29629.139806890471</v>
          </cell>
          <cell r="I179">
            <v>21671.905790255074</v>
          </cell>
          <cell r="J179">
            <v>22408.519328915907</v>
          </cell>
          <cell r="K179">
            <v>26971.941166857847</v>
          </cell>
          <cell r="L179">
            <v>24000.827312565179</v>
          </cell>
        </row>
        <row r="180">
          <cell r="A180" t="str">
            <v>H0Z</v>
          </cell>
          <cell r="B180" t="str">
            <v>H0Z90 : Ingénieurs et cadres de production</v>
          </cell>
          <cell r="C180" t="str">
            <v>386d : Ingénieurs et cadres de la production et de la distribution d’énergie, eau</v>
          </cell>
          <cell r="D180">
            <v>13394.006853423516</v>
          </cell>
          <cell r="E180">
            <v>12632.524347542132</v>
          </cell>
          <cell r="F180">
            <v>14264.420172650312</v>
          </cell>
          <cell r="G180">
            <v>10727.707024552916</v>
          </cell>
          <cell r="H180">
            <v>14351.438793369265</v>
          </cell>
          <cell r="I180">
            <v>12140.048109438914</v>
          </cell>
          <cell r="J180">
            <v>10033.049749596774</v>
          </cell>
          <cell r="K180">
            <v>14641.834282946644</v>
          </cell>
          <cell r="L180">
            <v>15507.136527727129</v>
          </cell>
        </row>
        <row r="181">
          <cell r="A181" t="str">
            <v>H0Z</v>
          </cell>
          <cell r="B181" t="str">
            <v>H0Z90 : Ingénieurs et cadres de production</v>
          </cell>
          <cell r="C181" t="str">
            <v>386e : Ingénieurs et cadres de fabrication des autres industries</v>
          </cell>
          <cell r="D181">
            <v>5470.4828213894207</v>
          </cell>
          <cell r="E181">
            <v>2046.3785712812239</v>
          </cell>
          <cell r="F181">
            <v>3489.466900054384</v>
          </cell>
          <cell r="G181">
            <v>6333.9541096807025</v>
          </cell>
          <cell r="H181">
            <v>3724.3664863672866</v>
          </cell>
          <cell r="I181">
            <v>2088.8600682957799</v>
          </cell>
          <cell r="J181">
            <v>7320.8487256520584</v>
          </cell>
          <cell r="K181">
            <v>4260.4662742300025</v>
          </cell>
          <cell r="L181">
            <v>4830.1334642862012</v>
          </cell>
        </row>
        <row r="182">
          <cell r="A182" t="str">
            <v>H0Z</v>
          </cell>
          <cell r="B182" t="str">
            <v>H0Z91 : Cad techniques maintenance env.</v>
          </cell>
          <cell r="C182" t="str">
            <v>387e : Ingénieurs et cadres de la maintenance, de l’entretien et des travaux neufs</v>
          </cell>
          <cell r="D182">
            <v>32410.717670679587</v>
          </cell>
          <cell r="E182">
            <v>20279.714622478477</v>
          </cell>
          <cell r="F182">
            <v>28903.245541293236</v>
          </cell>
          <cell r="G182">
            <v>29725.531794820672</v>
          </cell>
          <cell r="H182">
            <v>34620.959626884651</v>
          </cell>
          <cell r="I182">
            <v>29388.082420392868</v>
          </cell>
          <cell r="J182">
            <v>25274.513907808443</v>
          </cell>
          <cell r="K182">
            <v>32222.553224635292</v>
          </cell>
          <cell r="L182">
            <v>39735.085879595026</v>
          </cell>
        </row>
        <row r="183">
          <cell r="A183" t="str">
            <v>H0Z</v>
          </cell>
          <cell r="B183" t="str">
            <v>H0Z91 : Cad techniques maintenance env.</v>
          </cell>
          <cell r="C183" t="str">
            <v>387f : Ingénieurs et cadres techniques de l’environnement</v>
          </cell>
          <cell r="D183">
            <v>12223.087334701568</v>
          </cell>
          <cell r="E183">
            <v>4786.8290425501336</v>
          </cell>
          <cell r="F183">
            <v>7237.8379225568679</v>
          </cell>
          <cell r="G183">
            <v>12136.886370256896</v>
          </cell>
          <cell r="H183">
            <v>11674.102929058859</v>
          </cell>
          <cell r="I183">
            <v>6516.3061532696265</v>
          </cell>
          <cell r="J183">
            <v>11186.527230346283</v>
          </cell>
          <cell r="K183">
            <v>10703.866903004126</v>
          </cell>
          <cell r="L183">
            <v>14778.867870754295</v>
          </cell>
        </row>
        <row r="184">
          <cell r="A184" t="str">
            <v>H0Z</v>
          </cell>
          <cell r="B184" t="str">
            <v>H0Z92 : Ingénieurs méthodes et contrôle qualité</v>
          </cell>
          <cell r="C184" t="str">
            <v>387c : Ingénieurs et cadres des méthodes de production</v>
          </cell>
          <cell r="D184">
            <v>6843.678463358141</v>
          </cell>
          <cell r="E184">
            <v>9419.1131291863439</v>
          </cell>
          <cell r="F184">
            <v>8735.581264731738</v>
          </cell>
          <cell r="G184">
            <v>4617.7741059344162</v>
          </cell>
          <cell r="H184">
            <v>5049.8207144708431</v>
          </cell>
          <cell r="I184">
            <v>3712.3626735271368</v>
          </cell>
          <cell r="J184">
            <v>3625.3562943296565</v>
          </cell>
          <cell r="K184">
            <v>7981.1076727016398</v>
          </cell>
          <cell r="L184">
            <v>8924.571423043124</v>
          </cell>
        </row>
        <row r="185">
          <cell r="A185" t="str">
            <v>H0Z</v>
          </cell>
          <cell r="B185" t="str">
            <v>H0Z92 : Ingénieurs méthodes et contrôle qualité</v>
          </cell>
          <cell r="C185" t="str">
            <v>387d : Ingénieurs et cadres du contrôle-qualité</v>
          </cell>
          <cell r="D185">
            <v>62913.503678908812</v>
          </cell>
          <cell r="E185">
            <v>67189.736991512662</v>
          </cell>
          <cell r="F185">
            <v>70411.145936918707</v>
          </cell>
          <cell r="G185">
            <v>59041.886186976823</v>
          </cell>
          <cell r="H185">
            <v>64260.827567691544</v>
          </cell>
          <cell r="I185">
            <v>76475.928547575502</v>
          </cell>
          <cell r="J185">
            <v>72491.83263190274</v>
          </cell>
          <cell r="K185">
            <v>58917.663711267887</v>
          </cell>
          <cell r="L185">
            <v>57331.014693555808</v>
          </cell>
        </row>
        <row r="186">
          <cell r="A186" t="str">
            <v>J0Z</v>
          </cell>
          <cell r="B186" t="str">
            <v>J0Z20 : ONQ emballage, manutentionnaires</v>
          </cell>
          <cell r="C186" t="str">
            <v>676a : Manutentionnaires non qualifiés</v>
          </cell>
          <cell r="D186">
            <v>170604.99062726731</v>
          </cell>
          <cell r="E186">
            <v>202255.16130367992</v>
          </cell>
          <cell r="F186">
            <v>213012.33582579548</v>
          </cell>
          <cell r="G186">
            <v>212309.74472113105</v>
          </cell>
          <cell r="H186">
            <v>174752.4473681103</v>
          </cell>
          <cell r="I186">
            <v>187449.35923526424</v>
          </cell>
          <cell r="J186">
            <v>175904.17648143857</v>
          </cell>
          <cell r="K186">
            <v>173604.74998222047</v>
          </cell>
          <cell r="L186">
            <v>162306.04541814292</v>
          </cell>
        </row>
        <row r="187">
          <cell r="A187" t="str">
            <v>J0Z</v>
          </cell>
          <cell r="B187" t="str">
            <v>J0Z20 : ONQ emballage, manutentionnaires</v>
          </cell>
          <cell r="C187" t="str">
            <v>676b : Déménageurs (hors chauffeurs-déménageurs), non qualifiés</v>
          </cell>
          <cell r="D187">
            <v>5760.7115766332063</v>
          </cell>
          <cell r="E187">
            <v>4425.0672559876421</v>
          </cell>
          <cell r="F187">
            <v>7610.8534873970502</v>
          </cell>
          <cell r="G187">
            <v>6736.0852223507454</v>
          </cell>
          <cell r="H187">
            <v>6416.8372390412678</v>
          </cell>
          <cell r="I187">
            <v>7444.6200870501798</v>
          </cell>
          <cell r="J187">
            <v>6540.7718590034901</v>
          </cell>
          <cell r="K187">
            <v>5582.0608473823204</v>
          </cell>
          <cell r="L187">
            <v>5159.3020235138092</v>
          </cell>
        </row>
        <row r="188">
          <cell r="A188" t="str">
            <v>J0Z</v>
          </cell>
          <cell r="B188" t="str">
            <v>J0Z20 : ONQ emballage, manutentionnaires</v>
          </cell>
          <cell r="C188" t="str">
            <v>676c : Ouvriers du tri, de l’emballage, de l’expédition, non qualifiés</v>
          </cell>
          <cell r="D188">
            <v>151091.15730704318</v>
          </cell>
          <cell r="E188">
            <v>175835.44018005018</v>
          </cell>
          <cell r="F188">
            <v>167692.47151664938</v>
          </cell>
          <cell r="G188">
            <v>179537.62419693425</v>
          </cell>
          <cell r="H188">
            <v>179803.53264790596</v>
          </cell>
          <cell r="I188">
            <v>153663.7209594184</v>
          </cell>
          <cell r="J188">
            <v>159380.84596895642</v>
          </cell>
          <cell r="K188">
            <v>141284.02696511432</v>
          </cell>
          <cell r="L188">
            <v>152608.59898705874</v>
          </cell>
        </row>
        <row r="189">
          <cell r="A189" t="str">
            <v>J0Z</v>
          </cell>
          <cell r="B189" t="str">
            <v>J0Z20 : ONQ emballage, manutentionnaires</v>
          </cell>
          <cell r="C189" t="str">
            <v>676d : Agents non qualifiés des services d’exploitation des transports</v>
          </cell>
          <cell r="D189">
            <v>10127.224965482055</v>
          </cell>
          <cell r="E189">
            <v>7595.2428532841395</v>
          </cell>
          <cell r="F189">
            <v>8835.3462485069031</v>
          </cell>
          <cell r="G189">
            <v>10097.365524949531</v>
          </cell>
          <cell r="H189">
            <v>9495.6568100867808</v>
          </cell>
          <cell r="I189">
            <v>16997.957637172502</v>
          </cell>
          <cell r="J189">
            <v>11061.248000626847</v>
          </cell>
          <cell r="K189">
            <v>7885.3688160678084</v>
          </cell>
          <cell r="L189">
            <v>11435.058079751512</v>
          </cell>
        </row>
        <row r="190">
          <cell r="A190" t="str">
            <v>J1Z</v>
          </cell>
          <cell r="B190" t="str">
            <v>J1Z40 : OQ magasinage manutention</v>
          </cell>
          <cell r="C190" t="str">
            <v>652a : Ouvriers qualifiés de la manutention, conducteurs de chariots élévateurs, caristes</v>
          </cell>
          <cell r="D190">
            <v>131407.47029840678</v>
          </cell>
          <cell r="E190">
            <v>131311.74282274791</v>
          </cell>
          <cell r="F190">
            <v>134565.61638736684</v>
          </cell>
          <cell r="G190">
            <v>135627.25312204883</v>
          </cell>
          <cell r="H190">
            <v>133577.85463041245</v>
          </cell>
          <cell r="I190">
            <v>156941.4219096108</v>
          </cell>
          <cell r="J190">
            <v>147345.71582846603</v>
          </cell>
          <cell r="K190">
            <v>127904.51756608646</v>
          </cell>
          <cell r="L190">
            <v>118972.17750066787</v>
          </cell>
        </row>
        <row r="191">
          <cell r="A191" t="str">
            <v>J1Z</v>
          </cell>
          <cell r="B191" t="str">
            <v>J1Z40 : OQ magasinage manutention</v>
          </cell>
          <cell r="C191" t="str">
            <v>652b : Dockers</v>
          </cell>
          <cell r="D191">
            <v>4411.16456974622</v>
          </cell>
          <cell r="E191">
            <v>5888.3366033892235</v>
          </cell>
          <cell r="F191">
            <v>7207.139062847139</v>
          </cell>
          <cell r="G191">
            <v>4794.6203580310621</v>
          </cell>
          <cell r="H191">
            <v>4821.898373495188</v>
          </cell>
          <cell r="I191">
            <v>4488.4524314461141</v>
          </cell>
          <cell r="J191">
            <v>4064.3265712753923</v>
          </cell>
          <cell r="K191">
            <v>4505.8733008532772</v>
          </cell>
          <cell r="L191">
            <v>4663.2938371099908</v>
          </cell>
        </row>
        <row r="192">
          <cell r="A192" t="str">
            <v>J1Z</v>
          </cell>
          <cell r="B192" t="str">
            <v>J1Z40 : OQ magasinage manutention</v>
          </cell>
          <cell r="C192" t="str">
            <v>653a : Magasiniers qualifiés</v>
          </cell>
          <cell r="D192">
            <v>232568.01392786973</v>
          </cell>
          <cell r="E192">
            <v>239060.23287919542</v>
          </cell>
          <cell r="F192">
            <v>255092.74224089205</v>
          </cell>
          <cell r="G192">
            <v>239555.60700402159</v>
          </cell>
          <cell r="H192">
            <v>229717.0447138265</v>
          </cell>
          <cell r="I192">
            <v>231628.18069605026</v>
          </cell>
          <cell r="J192">
            <v>232515.40746059755</v>
          </cell>
          <cell r="K192">
            <v>237014.87996594849</v>
          </cell>
          <cell r="L192">
            <v>228173.7543570631</v>
          </cell>
        </row>
        <row r="193">
          <cell r="A193" t="str">
            <v>J1Z</v>
          </cell>
          <cell r="B193" t="str">
            <v>J1Z80 : Responsables magasinage</v>
          </cell>
          <cell r="C193" t="str">
            <v>487a : Responsables d’entrepôt, de magasinage</v>
          </cell>
          <cell r="D193">
            <v>49430.20377916631</v>
          </cell>
          <cell r="E193">
            <v>52889.709090922966</v>
          </cell>
          <cell r="F193">
            <v>46096.336869703904</v>
          </cell>
          <cell r="G193">
            <v>36606.597996245473</v>
          </cell>
          <cell r="H193">
            <v>33417.941746771408</v>
          </cell>
          <cell r="I193">
            <v>38487.207996434023</v>
          </cell>
          <cell r="J193">
            <v>52887.955827681828</v>
          </cell>
          <cell r="K193">
            <v>46389.111391297825</v>
          </cell>
          <cell r="L193">
            <v>49013.544118519305</v>
          </cell>
        </row>
        <row r="194">
          <cell r="A194" t="str">
            <v>J1Z</v>
          </cell>
          <cell r="B194" t="str">
            <v>J1Z80 : Responsables magasinage</v>
          </cell>
          <cell r="C194" t="str">
            <v>487b : Responsables du tri, de l’emballage, de l’expédition et autres responsables de la manutention</v>
          </cell>
          <cell r="D194">
            <v>31408.91570659737</v>
          </cell>
          <cell r="E194">
            <v>27327.666804123375</v>
          </cell>
          <cell r="F194">
            <v>33112.405215497791</v>
          </cell>
          <cell r="G194">
            <v>25722.885385811358</v>
          </cell>
          <cell r="H194">
            <v>33699.368277336318</v>
          </cell>
          <cell r="I194">
            <v>32496.753917833368</v>
          </cell>
          <cell r="J194">
            <v>27111.930560102497</v>
          </cell>
          <cell r="K194">
            <v>32635.655958639854</v>
          </cell>
          <cell r="L194">
            <v>34479.160601049763</v>
          </cell>
        </row>
        <row r="195">
          <cell r="A195" t="str">
            <v>J3Z</v>
          </cell>
          <cell r="B195" t="str">
            <v>J3Z40 : Cond. véhicules légers</v>
          </cell>
          <cell r="C195" t="str">
            <v>217a : Conducteurs de taxis, ambulanciers et autres artisans du transport 0 à 9 salariés</v>
          </cell>
          <cell r="D195">
            <v>37595.630552056922</v>
          </cell>
          <cell r="E195">
            <v>21780.999733390214</v>
          </cell>
          <cell r="F195">
            <v>25081.379617245751</v>
          </cell>
          <cell r="G195">
            <v>36457.887613679952</v>
          </cell>
          <cell r="H195">
            <v>31598.957579016962</v>
          </cell>
          <cell r="I195">
            <v>31942.924093353355</v>
          </cell>
          <cell r="J195">
            <v>35647.968887375006</v>
          </cell>
          <cell r="K195">
            <v>39878.183467780676</v>
          </cell>
          <cell r="L195">
            <v>37260.739301015092</v>
          </cell>
        </row>
        <row r="196">
          <cell r="A196" t="str">
            <v>J3Z</v>
          </cell>
          <cell r="B196" t="str">
            <v>J3Z40 : Cond. véhicules légers</v>
          </cell>
          <cell r="C196" t="str">
            <v>526e : Ambulanciers salariés (du secteur public ou du secteur privé)</v>
          </cell>
          <cell r="D196">
            <v>51422.648234029672</v>
          </cell>
          <cell r="E196">
            <v>38339.485766879414</v>
          </cell>
          <cell r="F196">
            <v>40661.681513508018</v>
          </cell>
          <cell r="G196">
            <v>44065.519148775726</v>
          </cell>
          <cell r="H196">
            <v>39839.605888218452</v>
          </cell>
          <cell r="I196">
            <v>41181.244092375462</v>
          </cell>
          <cell r="J196">
            <v>46190.603535450638</v>
          </cell>
          <cell r="K196">
            <v>52646.140065605439</v>
          </cell>
          <cell r="L196">
            <v>55431.201101032944</v>
          </cell>
        </row>
        <row r="197">
          <cell r="A197" t="str">
            <v>J3Z</v>
          </cell>
          <cell r="B197" t="str">
            <v>J3Z40 : Cond. véhicules légers</v>
          </cell>
          <cell r="C197" t="str">
            <v>642a : Conducteurs de taxi (salariés)</v>
          </cell>
          <cell r="D197">
            <v>13185.421283792855</v>
          </cell>
          <cell r="E197">
            <v>5661.5369269792036</v>
          </cell>
          <cell r="F197">
            <v>6227.5875924748789</v>
          </cell>
          <cell r="G197">
            <v>7331.4534674085689</v>
          </cell>
          <cell r="H197">
            <v>8444.969658878701</v>
          </cell>
          <cell r="I197">
            <v>10007.329411994522</v>
          </cell>
          <cell r="J197">
            <v>12770.939150374152</v>
          </cell>
          <cell r="K197">
            <v>9253.9239278658606</v>
          </cell>
          <cell r="L197">
            <v>17531.400773138546</v>
          </cell>
        </row>
        <row r="198">
          <cell r="A198" t="str">
            <v>J3Z</v>
          </cell>
          <cell r="B198" t="str">
            <v>J3Z40 : Cond. véhicules légers</v>
          </cell>
          <cell r="C198" t="str">
            <v>642b : Conducteurs de voiture particulière (salariés)</v>
          </cell>
          <cell r="D198">
            <v>11291.430780042232</v>
          </cell>
          <cell r="E198">
            <v>18154.232980967034</v>
          </cell>
          <cell r="F198">
            <v>15489.312242365855</v>
          </cell>
          <cell r="G198">
            <v>14476.765301653733</v>
          </cell>
          <cell r="H198">
            <v>8776.618949352307</v>
          </cell>
          <cell r="I198">
            <v>6354.0977596188068</v>
          </cell>
          <cell r="J198">
            <v>9003.706847475305</v>
          </cell>
          <cell r="K198">
            <v>14887.94038073396</v>
          </cell>
          <cell r="L198">
            <v>9982.6451119174289</v>
          </cell>
        </row>
        <row r="199">
          <cell r="A199" t="str">
            <v>J3Z</v>
          </cell>
          <cell r="B199" t="str">
            <v>J3Z41 : Cond. transport en commun sur route</v>
          </cell>
          <cell r="C199" t="str">
            <v>641b : Conducteurs de véhicule routier de transport en commun (salariés)</v>
          </cell>
          <cell r="D199">
            <v>107136.38988989899</v>
          </cell>
          <cell r="E199">
            <v>83800.713035029083</v>
          </cell>
          <cell r="F199">
            <v>82326.910998375039</v>
          </cell>
          <cell r="G199">
            <v>87087.585283872599</v>
          </cell>
          <cell r="H199">
            <v>87398.628846385691</v>
          </cell>
          <cell r="I199">
            <v>87958.048794477319</v>
          </cell>
          <cell r="J199">
            <v>106540.12583863815</v>
          </cell>
          <cell r="K199">
            <v>108563.05018855773</v>
          </cell>
          <cell r="L199">
            <v>106305.99364250108</v>
          </cell>
        </row>
        <row r="200">
          <cell r="A200" t="str">
            <v>J3Z</v>
          </cell>
          <cell r="B200" t="str">
            <v>J3Z42 : Cond. livreurs sur courte distance</v>
          </cell>
          <cell r="C200" t="str">
            <v>643a : Conducteurs livreurs, coursiers (salariés)</v>
          </cell>
          <cell r="D200">
            <v>193916.20522099209</v>
          </cell>
          <cell r="E200">
            <v>184737.54462003478</v>
          </cell>
          <cell r="F200">
            <v>202502.86426431494</v>
          </cell>
          <cell r="G200">
            <v>197765.14292947948</v>
          </cell>
          <cell r="H200">
            <v>196173.17969687461</v>
          </cell>
          <cell r="I200">
            <v>218375.36982410646</v>
          </cell>
          <cell r="J200">
            <v>196834.41486136647</v>
          </cell>
          <cell r="K200">
            <v>185589.25126815148</v>
          </cell>
          <cell r="L200">
            <v>199324.9495334583</v>
          </cell>
        </row>
        <row r="201">
          <cell r="A201" t="str">
            <v>J3Z</v>
          </cell>
          <cell r="B201" t="str">
            <v>J3Z42 : Cond. livreurs sur courte distance</v>
          </cell>
          <cell r="C201" t="str">
            <v>644a : Conducteurs de véhicule de ramassage des ordures ménagères</v>
          </cell>
          <cell r="D201">
            <v>10209.565278291471</v>
          </cell>
          <cell r="E201">
            <v>14971.400262354064</v>
          </cell>
          <cell r="F201">
            <v>12696.226791437193</v>
          </cell>
          <cell r="G201">
            <v>11789.381667738375</v>
          </cell>
          <cell r="H201">
            <v>13482.666176579822</v>
          </cell>
          <cell r="I201">
            <v>15429.615941074428</v>
          </cell>
          <cell r="J201">
            <v>10939.657399689369</v>
          </cell>
          <cell r="K201">
            <v>10525.613683464133</v>
          </cell>
          <cell r="L201">
            <v>9163.4247517209114</v>
          </cell>
        </row>
        <row r="202">
          <cell r="A202" t="str">
            <v>J3Z</v>
          </cell>
          <cell r="B202" t="str">
            <v>J3Z43 : Cond. routiers</v>
          </cell>
          <cell r="C202" t="str">
            <v>217b : Artisans déménageurs 0 à 9 salariés</v>
          </cell>
          <cell r="D202">
            <v>260.26691444827111</v>
          </cell>
          <cell r="E202">
            <v>1257.1671991223698</v>
          </cell>
          <cell r="F202">
            <v>1601.3242151559643</v>
          </cell>
          <cell r="G202">
            <v>142.16996621831964</v>
          </cell>
          <cell r="H202">
            <v>1602.7664089871987</v>
          </cell>
          <cell r="I202">
            <v>601.06101741899693</v>
          </cell>
          <cell r="K202">
            <v>302.11795970793918</v>
          </cell>
          <cell r="L202">
            <v>218.41586918860301</v>
          </cell>
        </row>
        <row r="203">
          <cell r="A203" t="str">
            <v>J3Z</v>
          </cell>
          <cell r="B203" t="str">
            <v>J3Z43 : Cond. routiers</v>
          </cell>
          <cell r="C203" t="str">
            <v>218a : Transporteurs indépendants routiers et fluviaux 0 à 9 salariés</v>
          </cell>
          <cell r="D203">
            <v>23438.772197478251</v>
          </cell>
          <cell r="E203">
            <v>23243.631346579983</v>
          </cell>
          <cell r="F203">
            <v>23513.986091849849</v>
          </cell>
          <cell r="G203">
            <v>26215.499355138487</v>
          </cell>
          <cell r="H203">
            <v>26480.128655565495</v>
          </cell>
          <cell r="I203">
            <v>26583.338471001927</v>
          </cell>
          <cell r="J203">
            <v>25637.162075812634</v>
          </cell>
          <cell r="K203">
            <v>21446.738682882384</v>
          </cell>
          <cell r="L203">
            <v>23232.415833739742</v>
          </cell>
        </row>
        <row r="204">
          <cell r="A204" t="str">
            <v>J3Z</v>
          </cell>
          <cell r="B204" t="str">
            <v>J3Z43 : Cond. routiers</v>
          </cell>
          <cell r="C204" t="str">
            <v>641a : Conducteurs routiers et grands routiers (salariés)</v>
          </cell>
          <cell r="D204">
            <v>290359.34749841277</v>
          </cell>
          <cell r="E204">
            <v>307144.90229326463</v>
          </cell>
          <cell r="F204">
            <v>286533.79428049712</v>
          </cell>
          <cell r="G204">
            <v>280760.25146141433</v>
          </cell>
          <cell r="H204">
            <v>313846.68936725945</v>
          </cell>
          <cell r="I204">
            <v>313094.42861524725</v>
          </cell>
          <cell r="J204">
            <v>302355.03852162272</v>
          </cell>
          <cell r="K204">
            <v>284866.54539522593</v>
          </cell>
          <cell r="L204">
            <v>283856.45857838966</v>
          </cell>
        </row>
        <row r="205">
          <cell r="A205" t="str">
            <v>J3Z</v>
          </cell>
          <cell r="B205" t="str">
            <v>J3Z44 : Cond. sur rails et engins de traction</v>
          </cell>
          <cell r="C205" t="str">
            <v>651b : Conducteurs d’engin lourd de manoeuvre</v>
          </cell>
          <cell r="D205">
            <v>3937.4787675428051</v>
          </cell>
          <cell r="E205">
            <v>12063.700497573065</v>
          </cell>
          <cell r="F205">
            <v>11011.379549035226</v>
          </cell>
          <cell r="G205">
            <v>10133.795788463514</v>
          </cell>
          <cell r="H205">
            <v>11107.334753345118</v>
          </cell>
          <cell r="I205">
            <v>13806.140118421023</v>
          </cell>
          <cell r="J205">
            <v>3900.2324309190535</v>
          </cell>
          <cell r="K205">
            <v>5082.3636601885164</v>
          </cell>
          <cell r="L205">
            <v>2829.8402115208455</v>
          </cell>
        </row>
        <row r="206">
          <cell r="A206" t="str">
            <v>J3Z</v>
          </cell>
          <cell r="B206" t="str">
            <v>J3Z44 : Cond. sur rails et engins de traction</v>
          </cell>
          <cell r="C206" t="str">
            <v>654a : Conducteurs qualifiés d’engins de transport guidés</v>
          </cell>
          <cell r="D206">
            <v>20752.046812697259</v>
          </cell>
          <cell r="E206">
            <v>22729.220738940479</v>
          </cell>
          <cell r="F206">
            <v>22138.575371372208</v>
          </cell>
          <cell r="G206">
            <v>21810.904395678917</v>
          </cell>
          <cell r="H206">
            <v>21630.758718022527</v>
          </cell>
          <cell r="I206">
            <v>19132.226952497036</v>
          </cell>
          <cell r="J206">
            <v>25248.977539617226</v>
          </cell>
          <cell r="K206">
            <v>21282.741433278508</v>
          </cell>
          <cell r="L206">
            <v>15724.421465196041</v>
          </cell>
        </row>
        <row r="207">
          <cell r="A207" t="str">
            <v>J4Z</v>
          </cell>
          <cell r="B207" t="str">
            <v>J4Z40 : Agts d'exploitation des transports</v>
          </cell>
          <cell r="C207" t="str">
            <v>655a : Autres agents et Ouvriers qualifiés (sédentaires) des services d’exploitation des transports</v>
          </cell>
          <cell r="D207">
            <v>21321.699709561606</v>
          </cell>
          <cell r="E207">
            <v>25199.368061351091</v>
          </cell>
          <cell r="F207">
            <v>30986.958062140329</v>
          </cell>
          <cell r="G207">
            <v>30111.609084591437</v>
          </cell>
          <cell r="H207">
            <v>26946.92371882873</v>
          </cell>
          <cell r="I207">
            <v>22877.214859554333</v>
          </cell>
          <cell r="J207">
            <v>28502.56417513801</v>
          </cell>
          <cell r="K207">
            <v>17728.543247392448</v>
          </cell>
          <cell r="L207">
            <v>17733.991706154349</v>
          </cell>
        </row>
        <row r="208">
          <cell r="A208" t="str">
            <v>J4Z</v>
          </cell>
          <cell r="B208" t="str">
            <v>J4Z60 : Contrôleurs des transports</v>
          </cell>
          <cell r="C208" t="str">
            <v>546a : Contrôleurs des transports (personnels roulants)</v>
          </cell>
          <cell r="D208">
            <v>5316.8891471100042</v>
          </cell>
          <cell r="E208">
            <v>4154.8696557925696</v>
          </cell>
          <cell r="F208">
            <v>6083.9649015197701</v>
          </cell>
          <cell r="G208">
            <v>5654.9242254592536</v>
          </cell>
          <cell r="H208">
            <v>5948.6750380709736</v>
          </cell>
          <cell r="I208">
            <v>9316.9329635792128</v>
          </cell>
          <cell r="J208">
            <v>4873.7708726891497</v>
          </cell>
          <cell r="K208">
            <v>5461.4686858106579</v>
          </cell>
          <cell r="L208">
            <v>5615.4278828302031</v>
          </cell>
        </row>
        <row r="209">
          <cell r="A209" t="str">
            <v>J4Z</v>
          </cell>
          <cell r="B209" t="str">
            <v>J4Z80 : Responsables logistiques (non cadres)</v>
          </cell>
          <cell r="C209" t="str">
            <v>466c : Responsables d’exploitation des transports de voyageurs et de marchandises (non cadres)</v>
          </cell>
          <cell r="D209">
            <v>45664.391926657314</v>
          </cell>
          <cell r="E209">
            <v>38912.16535037251</v>
          </cell>
          <cell r="F209">
            <v>45080.700881092394</v>
          </cell>
          <cell r="G209">
            <v>40717.110596379622</v>
          </cell>
          <cell r="H209">
            <v>44405.36099704435</v>
          </cell>
          <cell r="I209">
            <v>42002.997086192605</v>
          </cell>
          <cell r="J209">
            <v>46795.958461019436</v>
          </cell>
          <cell r="K209">
            <v>42530.629629210256</v>
          </cell>
          <cell r="L209">
            <v>47666.587689742228</v>
          </cell>
        </row>
        <row r="210">
          <cell r="A210" t="str">
            <v>J4Z</v>
          </cell>
          <cell r="B210" t="str">
            <v>J4Z80 : Responsables logistiques (non cadres)</v>
          </cell>
          <cell r="C210" t="str">
            <v>477a : Techniciens de la logistique, du planning et de l’ordonnancement</v>
          </cell>
          <cell r="D210">
            <v>22368.807473926165</v>
          </cell>
          <cell r="E210">
            <v>13610.795980364603</v>
          </cell>
          <cell r="F210">
            <v>21617.225870286598</v>
          </cell>
          <cell r="G210">
            <v>18998.520157090206</v>
          </cell>
          <cell r="H210">
            <v>19784.297361504185</v>
          </cell>
          <cell r="I210">
            <v>12518.007856568813</v>
          </cell>
          <cell r="J210">
            <v>18262.832305102835</v>
          </cell>
          <cell r="K210">
            <v>24785.007511045867</v>
          </cell>
          <cell r="L210">
            <v>24058.582605629799</v>
          </cell>
        </row>
        <row r="211">
          <cell r="A211" t="str">
            <v>J5Z</v>
          </cell>
          <cell r="B211" t="str">
            <v>J5Z60 : Agts et hôtesses d'accompagnemt</v>
          </cell>
          <cell r="C211" t="str">
            <v>546d : Hôtesses de l’air et stewards</v>
          </cell>
          <cell r="D211">
            <v>15089.958776430542</v>
          </cell>
          <cell r="E211">
            <v>9171.3178343917407</v>
          </cell>
          <cell r="F211">
            <v>16011.573546158375</v>
          </cell>
          <cell r="G211">
            <v>13077.23574418406</v>
          </cell>
          <cell r="H211">
            <v>10656.662400468434</v>
          </cell>
          <cell r="I211">
            <v>12716.743150657798</v>
          </cell>
          <cell r="J211">
            <v>14908.155758167857</v>
          </cell>
          <cell r="K211">
            <v>12610.168250297966</v>
          </cell>
          <cell r="L211">
            <v>17751.552320825806</v>
          </cell>
        </row>
        <row r="212">
          <cell r="A212" t="str">
            <v>J5Z</v>
          </cell>
          <cell r="B212" t="str">
            <v>J5Z60 : Agts et hôtesses d'accompagnemt</v>
          </cell>
          <cell r="C212" t="str">
            <v>546e : Autres agents et hôtesses d’accompagnement (transports, tourisme)</v>
          </cell>
          <cell r="D212">
            <v>8647.2660329801365</v>
          </cell>
          <cell r="E212">
            <v>4776.0287132285875</v>
          </cell>
          <cell r="F212">
            <v>5432.414673061985</v>
          </cell>
          <cell r="G212">
            <v>4732.0635449965894</v>
          </cell>
          <cell r="H212">
            <v>5232.817722700609</v>
          </cell>
          <cell r="I212">
            <v>10224.541879415798</v>
          </cell>
          <cell r="J212">
            <v>8872.0575493197248</v>
          </cell>
          <cell r="K212">
            <v>6441.9038467709097</v>
          </cell>
          <cell r="L212">
            <v>10627.836702849772</v>
          </cell>
        </row>
        <row r="213">
          <cell r="A213" t="str">
            <v>J5Z</v>
          </cell>
          <cell r="B213" t="str">
            <v>J5Z61 : Agts admin. transports</v>
          </cell>
          <cell r="C213" t="str">
            <v>546c : Employés administratifs d’exploitation des transports de marchandises</v>
          </cell>
          <cell r="D213">
            <v>55057.110603121131</v>
          </cell>
          <cell r="E213">
            <v>47745.068363982493</v>
          </cell>
          <cell r="F213">
            <v>47749.998926264823</v>
          </cell>
          <cell r="G213">
            <v>44841.952167478543</v>
          </cell>
          <cell r="H213">
            <v>39403.511056582553</v>
          </cell>
          <cell r="I213">
            <v>51161.442611691469</v>
          </cell>
          <cell r="J213">
            <v>61849.343515711043</v>
          </cell>
          <cell r="K213">
            <v>56041.139298712274</v>
          </cell>
          <cell r="L213">
            <v>47280.848994940054</v>
          </cell>
        </row>
        <row r="214">
          <cell r="A214" t="str">
            <v>J5Z</v>
          </cell>
          <cell r="B214" t="str">
            <v>J5Z62 : Employés transports et tourisme</v>
          </cell>
          <cell r="C214" t="str">
            <v>546b : Agents des services commerciaux des transports de voyageurs et du tourisme</v>
          </cell>
          <cell r="D214">
            <v>37294.540432221365</v>
          </cell>
          <cell r="E214">
            <v>46642.500566372575</v>
          </cell>
          <cell r="F214">
            <v>37041.54471154372</v>
          </cell>
          <cell r="G214">
            <v>32703.960840811553</v>
          </cell>
          <cell r="H214">
            <v>32173.487250161641</v>
          </cell>
          <cell r="I214">
            <v>41591.947238820831</v>
          </cell>
          <cell r="J214">
            <v>33336.869604632178</v>
          </cell>
          <cell r="K214">
            <v>43775.977082808276</v>
          </cell>
          <cell r="L214">
            <v>34770.774609223627</v>
          </cell>
        </row>
        <row r="215">
          <cell r="A215" t="str">
            <v>J5Z</v>
          </cell>
          <cell r="B215" t="str">
            <v>J5Z80 : Techniciens transports et tourisme</v>
          </cell>
          <cell r="C215" t="str">
            <v>226b : Agents de voyage et auxiliaires de transports indépendants 0 à 9 salariés</v>
          </cell>
          <cell r="D215">
            <v>6767.7752799030059</v>
          </cell>
          <cell r="E215">
            <v>7167.8994449125175</v>
          </cell>
          <cell r="F215">
            <v>8786.5632980986393</v>
          </cell>
          <cell r="G215">
            <v>3545.4535588986973</v>
          </cell>
          <cell r="H215">
            <v>1279.4802260374124</v>
          </cell>
          <cell r="I215">
            <v>4374.7552236090414</v>
          </cell>
          <cell r="J215">
            <v>5688.179580996707</v>
          </cell>
          <cell r="K215">
            <v>8724.5009475103416</v>
          </cell>
          <cell r="L215">
            <v>5890.645311201969</v>
          </cell>
        </row>
        <row r="216">
          <cell r="A216" t="str">
            <v>J5Z</v>
          </cell>
          <cell r="B216" t="str">
            <v>J5Z80 : Techniciens transports et tourisme</v>
          </cell>
          <cell r="C216" t="str">
            <v>466a : Responsables commerciaux et administratifs des transports de voyageurs et du tourisme (non cadres)</v>
          </cell>
          <cell r="D216">
            <v>47416.965980465371</v>
          </cell>
          <cell r="E216">
            <v>54906.651314921757</v>
          </cell>
          <cell r="F216">
            <v>59682.836087267613</v>
          </cell>
          <cell r="G216">
            <v>56401.053053687778</v>
          </cell>
          <cell r="H216">
            <v>56384.356054419703</v>
          </cell>
          <cell r="I216">
            <v>66839.18988731553</v>
          </cell>
          <cell r="J216">
            <v>52616.086599759161</v>
          </cell>
          <cell r="K216">
            <v>45531.003381762741</v>
          </cell>
          <cell r="L216">
            <v>44103.807959874212</v>
          </cell>
        </row>
        <row r="217">
          <cell r="A217" t="str">
            <v>J5Z</v>
          </cell>
          <cell r="B217" t="str">
            <v>J5Z80 : Techniciens transports et tourisme</v>
          </cell>
          <cell r="C217" t="str">
            <v>466b : Responsables commerciaux et administratifs des transports de marchandises (non cadres)</v>
          </cell>
          <cell r="D217">
            <v>9767.0030232632216</v>
          </cell>
          <cell r="E217">
            <v>6232.321996822141</v>
          </cell>
          <cell r="F217">
            <v>5244.5015107796535</v>
          </cell>
          <cell r="G217">
            <v>6173.5508197623458</v>
          </cell>
          <cell r="H217">
            <v>7517.4328082963466</v>
          </cell>
          <cell r="I217">
            <v>8149.3620695036843</v>
          </cell>
          <cell r="J217">
            <v>8881.0073949924372</v>
          </cell>
          <cell r="K217">
            <v>10273.998520086876</v>
          </cell>
          <cell r="L217">
            <v>10146.003154710355</v>
          </cell>
        </row>
        <row r="218">
          <cell r="A218" t="str">
            <v>J6Z</v>
          </cell>
          <cell r="B218" t="str">
            <v>J6Z90 : Cadres des transports</v>
          </cell>
          <cell r="C218" t="str">
            <v>389a : Ingénieurs et cadres techniques de l’exploitation des transports</v>
          </cell>
          <cell r="D218">
            <v>33523.896726391642</v>
          </cell>
          <cell r="E218">
            <v>18504.088821216559</v>
          </cell>
          <cell r="F218">
            <v>17984.910977635984</v>
          </cell>
          <cell r="G218">
            <v>24232.809841875172</v>
          </cell>
          <cell r="H218">
            <v>13787.662915018156</v>
          </cell>
          <cell r="I218">
            <v>24458.780392905217</v>
          </cell>
          <cell r="J218">
            <v>39003.616698951417</v>
          </cell>
          <cell r="K218">
            <v>33304.935087041107</v>
          </cell>
          <cell r="L218">
            <v>28263.138393182413</v>
          </cell>
        </row>
        <row r="219">
          <cell r="A219" t="str">
            <v>J6Z</v>
          </cell>
          <cell r="B219" t="str">
            <v>J6Z90 : Cadres des transports</v>
          </cell>
          <cell r="C219" t="str">
            <v>451d : Ingénieurs du contrôle de la navigation aérienne</v>
          </cell>
          <cell r="D219">
            <v>2165.4772261104349</v>
          </cell>
          <cell r="E219">
            <v>2007.8828218241802</v>
          </cell>
          <cell r="F219">
            <v>2366.8802112871067</v>
          </cell>
          <cell r="G219">
            <v>1409.8067430531321</v>
          </cell>
          <cell r="H219">
            <v>3115.9837516822354</v>
          </cell>
          <cell r="I219">
            <v>2647.9814243411638</v>
          </cell>
          <cell r="J219">
            <v>2869.3754443081853</v>
          </cell>
          <cell r="K219">
            <v>1873.9624614999636</v>
          </cell>
          <cell r="L219">
            <v>1753.0937725231556</v>
          </cell>
        </row>
        <row r="220">
          <cell r="A220" t="str">
            <v>J6Z</v>
          </cell>
          <cell r="B220" t="str">
            <v>J6Z91 : Personnels navigants de l'aviation</v>
          </cell>
          <cell r="C220" t="str">
            <v>389b : Officiers et cadres navigants techniques et commerciaux de l’aviation civile</v>
          </cell>
          <cell r="D220">
            <v>13137.465444725904</v>
          </cell>
          <cell r="E220">
            <v>13405.349242140217</v>
          </cell>
          <cell r="F220">
            <v>12187.355016112931</v>
          </cell>
          <cell r="G220">
            <v>9942.0746378262429</v>
          </cell>
          <cell r="H220">
            <v>7442.4960925378691</v>
          </cell>
          <cell r="I220">
            <v>6730.01334082824</v>
          </cell>
          <cell r="J220">
            <v>10829.281392097388</v>
          </cell>
          <cell r="K220">
            <v>14707.567906806986</v>
          </cell>
          <cell r="L220">
            <v>13875.547035273335</v>
          </cell>
        </row>
        <row r="221">
          <cell r="A221" t="str">
            <v>J6Z</v>
          </cell>
          <cell r="B221" t="str">
            <v>J6Z92 : Ingénieurs et cadres logistique</v>
          </cell>
          <cell r="C221" t="str">
            <v>387b : Ingénieurs et cadres de la logistique, du planning et de l’ordonnancement</v>
          </cell>
          <cell r="D221">
            <v>36706.692124177469</v>
          </cell>
          <cell r="E221">
            <v>30679.484222288502</v>
          </cell>
          <cell r="F221">
            <v>24200.024873872426</v>
          </cell>
          <cell r="G221">
            <v>32302.104576546302</v>
          </cell>
          <cell r="H221">
            <v>39416.984300322998</v>
          </cell>
          <cell r="I221">
            <v>35167.550426591479</v>
          </cell>
          <cell r="J221">
            <v>33272.32139458094</v>
          </cell>
          <cell r="K221">
            <v>34985.052173949916</v>
          </cell>
          <cell r="L221">
            <v>41862.70280400155</v>
          </cell>
        </row>
        <row r="222">
          <cell r="A222" t="str">
            <v>K0Z</v>
          </cell>
          <cell r="B222" t="str">
            <v>K0Z20 : ONQ divers type artisanal</v>
          </cell>
          <cell r="C222" t="str">
            <v>685a : Ouvriers non qualifiés divers de type artisanal</v>
          </cell>
          <cell r="D222">
            <v>57062.736256060663</v>
          </cell>
          <cell r="E222">
            <v>59104.868782292571</v>
          </cell>
          <cell r="F222">
            <v>71339.378527349123</v>
          </cell>
          <cell r="G222">
            <v>50796.704147331526</v>
          </cell>
          <cell r="H222">
            <v>51058.512192266819</v>
          </cell>
          <cell r="I222">
            <v>45671.683502285094</v>
          </cell>
          <cell r="J222">
            <v>48059.196808444205</v>
          </cell>
          <cell r="K222">
            <v>61416.622933288178</v>
          </cell>
          <cell r="L222">
            <v>61712.389026449608</v>
          </cell>
        </row>
        <row r="223">
          <cell r="A223" t="str">
            <v>K0Z</v>
          </cell>
          <cell r="B223" t="str">
            <v>K0Z40 : Artisans et OQ divers type artisanal</v>
          </cell>
          <cell r="C223" t="str">
            <v>214e : Artisans d’art</v>
          </cell>
          <cell r="D223">
            <v>12230.7378150734</v>
          </cell>
          <cell r="E223">
            <v>9914.2829423909443</v>
          </cell>
          <cell r="F223">
            <v>12214.880297623984</v>
          </cell>
          <cell r="G223">
            <v>14551.301286133521</v>
          </cell>
          <cell r="H223">
            <v>10338.292148830125</v>
          </cell>
          <cell r="I223">
            <v>11973.97802581159</v>
          </cell>
          <cell r="J223">
            <v>9493.9603280146621</v>
          </cell>
          <cell r="K223">
            <v>14749.32181026547</v>
          </cell>
          <cell r="L223">
            <v>12448.931306940063</v>
          </cell>
        </row>
        <row r="224">
          <cell r="A224" t="str">
            <v>K0Z</v>
          </cell>
          <cell r="B224" t="str">
            <v>K0Z40 : Artisans et OQ divers type artisanal</v>
          </cell>
          <cell r="C224" t="str">
            <v>214f : Autres artisans de fabrication (y.c. horlogers, matériel de précision)</v>
          </cell>
          <cell r="D224">
            <v>12095.689224303043</v>
          </cell>
          <cell r="E224">
            <v>16687.980454065044</v>
          </cell>
          <cell r="F224">
            <v>15226.290917121907</v>
          </cell>
          <cell r="G224">
            <v>7566.2832806152255</v>
          </cell>
          <cell r="H224">
            <v>5784.2716297999823</v>
          </cell>
          <cell r="I224">
            <v>9897.0751541519585</v>
          </cell>
          <cell r="J224">
            <v>12019.371370037994</v>
          </cell>
          <cell r="K224">
            <v>12091.656755261798</v>
          </cell>
          <cell r="L224">
            <v>12176.039547609334</v>
          </cell>
        </row>
        <row r="225">
          <cell r="A225" t="str">
            <v>K0Z</v>
          </cell>
          <cell r="B225" t="str">
            <v>K0Z40 : Artisans et OQ divers type artisanal</v>
          </cell>
          <cell r="C225" t="str">
            <v>217d : Artisans teinturiers, blanchisseurs 0 à 9 salariés</v>
          </cell>
          <cell r="D225">
            <v>7267.2690405471994</v>
          </cell>
          <cell r="E225">
            <v>5397.1606622729341</v>
          </cell>
          <cell r="F225">
            <v>6343.3881051660264</v>
          </cell>
          <cell r="G225">
            <v>4034.1932491011244</v>
          </cell>
          <cell r="H225">
            <v>8270.9139267634109</v>
          </cell>
          <cell r="I225">
            <v>11132.713147135528</v>
          </cell>
          <cell r="J225">
            <v>9835.5538469187832</v>
          </cell>
          <cell r="K225">
            <v>6990.7752765671739</v>
          </cell>
          <cell r="L225">
            <v>4975.4779981556421</v>
          </cell>
        </row>
        <row r="226">
          <cell r="A226" t="str">
            <v>K0Z</v>
          </cell>
          <cell r="B226" t="str">
            <v>K0Z40 : Artisans et OQ divers type artisanal</v>
          </cell>
          <cell r="C226" t="str">
            <v>637b : Ouvriers d’art</v>
          </cell>
          <cell r="D226">
            <v>15434.096107036055</v>
          </cell>
          <cell r="E226">
            <v>19996.033002921609</v>
          </cell>
          <cell r="F226">
            <v>20728.936225154659</v>
          </cell>
          <cell r="G226">
            <v>16473.339015084501</v>
          </cell>
          <cell r="H226">
            <v>16534.363348655617</v>
          </cell>
          <cell r="I226">
            <v>19720.667783527173</v>
          </cell>
          <cell r="J226">
            <v>13441.097045994866</v>
          </cell>
          <cell r="K226">
            <v>14178.861658959182</v>
          </cell>
          <cell r="L226">
            <v>18682.329616154111</v>
          </cell>
        </row>
        <row r="227">
          <cell r="A227" t="str">
            <v>K0Z</v>
          </cell>
          <cell r="B227" t="str">
            <v>K0Z40 : Artisans et OQ divers type artisanal</v>
          </cell>
          <cell r="C227" t="str">
            <v>637d : Ouvriers qualifiés divers de type artisanal</v>
          </cell>
          <cell r="D227">
            <v>19779.558293862428</v>
          </cell>
          <cell r="E227">
            <v>14315.393403051445</v>
          </cell>
          <cell r="F227">
            <v>19396.416451972556</v>
          </cell>
          <cell r="G227">
            <v>17096.905334528597</v>
          </cell>
          <cell r="H227">
            <v>19540.988495612255</v>
          </cell>
          <cell r="I227">
            <v>17987.419705719516</v>
          </cell>
          <cell r="J227">
            <v>17428.914064903387</v>
          </cell>
          <cell r="K227">
            <v>19737.237208794519</v>
          </cell>
          <cell r="L227">
            <v>22172.523607889376</v>
          </cell>
        </row>
        <row r="228">
          <cell r="A228" t="str">
            <v>L0Z</v>
          </cell>
          <cell r="B228" t="str">
            <v>L0Z60 : Secrétaires bureautique</v>
          </cell>
          <cell r="C228" t="str">
            <v>542a : Secrétaires</v>
          </cell>
          <cell r="D228">
            <v>462593.55606486928</v>
          </cell>
          <cell r="E228">
            <v>545348.283282444</v>
          </cell>
          <cell r="F228">
            <v>485787.91520041478</v>
          </cell>
          <cell r="G228">
            <v>501939.92898073327</v>
          </cell>
          <cell r="H228">
            <v>468871.5132204672</v>
          </cell>
          <cell r="I228">
            <v>473461.20618400874</v>
          </cell>
          <cell r="J228">
            <v>487348.3289162963</v>
          </cell>
          <cell r="K228">
            <v>463730.68495742546</v>
          </cell>
          <cell r="L228">
            <v>436701.65432088618</v>
          </cell>
        </row>
        <row r="229">
          <cell r="A229" t="str">
            <v>L0Z</v>
          </cell>
          <cell r="B229" t="str">
            <v>L0Z60 : Secrétaires bureautique</v>
          </cell>
          <cell r="C229" t="str">
            <v>542b : Dactylos, sténodactylos (sans secrétariat), opérateurs de traitement de texte</v>
          </cell>
          <cell r="D229">
            <v>7571.9754546223148</v>
          </cell>
          <cell r="E229">
            <v>8060.11167403742</v>
          </cell>
          <cell r="F229">
            <v>9386.4155932966878</v>
          </cell>
          <cell r="G229">
            <v>9534.9431041773387</v>
          </cell>
          <cell r="H229">
            <v>8060.1095406011709</v>
          </cell>
          <cell r="I229">
            <v>8439.2266991641281</v>
          </cell>
          <cell r="J229">
            <v>8340.0689920783461</v>
          </cell>
          <cell r="K229">
            <v>8004.6167387786863</v>
          </cell>
          <cell r="L229">
            <v>6371.2406330099093</v>
          </cell>
        </row>
        <row r="230">
          <cell r="A230" t="str">
            <v>L1Z</v>
          </cell>
          <cell r="B230" t="str">
            <v>L1Z60 : Employés de la comptabilité</v>
          </cell>
          <cell r="C230" t="str">
            <v>543a : Employés des services comptables ou financiers</v>
          </cell>
          <cell r="D230">
            <v>369525.42403675668</v>
          </cell>
          <cell r="E230">
            <v>394629.81015888177</v>
          </cell>
          <cell r="F230">
            <v>392100.69644432369</v>
          </cell>
          <cell r="G230">
            <v>382810.49950931047</v>
          </cell>
          <cell r="H230">
            <v>338938.87022797466</v>
          </cell>
          <cell r="I230">
            <v>362943.60502320045</v>
          </cell>
          <cell r="J230">
            <v>377960.92468267336</v>
          </cell>
          <cell r="K230">
            <v>374760.18809212255</v>
          </cell>
          <cell r="L230">
            <v>355855.15933547431</v>
          </cell>
        </row>
        <row r="231">
          <cell r="A231" t="str">
            <v>L2Z</v>
          </cell>
          <cell r="B231" t="str">
            <v>L2Z60 : Agts d'accueil et d'information</v>
          </cell>
          <cell r="C231" t="str">
            <v>313a : Aides familiaux non salariés de professions libérales effectuant un travail administratif</v>
          </cell>
          <cell r="D231">
            <v>3327.8508030285325</v>
          </cell>
          <cell r="E231">
            <v>7368.8300243686326</v>
          </cell>
          <cell r="F231">
            <v>6380.9902111311758</v>
          </cell>
          <cell r="G231">
            <v>4879.3579622429233</v>
          </cell>
          <cell r="H231">
            <v>5231.8173016393457</v>
          </cell>
          <cell r="I231">
            <v>5594.3846727170085</v>
          </cell>
          <cell r="J231">
            <v>5408.7879447139358</v>
          </cell>
          <cell r="K231">
            <v>2704.0877077023792</v>
          </cell>
          <cell r="L231">
            <v>1870.6767566692827</v>
          </cell>
        </row>
        <row r="232">
          <cell r="A232" t="str">
            <v>L2Z</v>
          </cell>
          <cell r="B232" t="str">
            <v>L2Z60 : Agts d'accueil et d'information</v>
          </cell>
          <cell r="C232" t="str">
            <v>541a : Agents et hôtesses d’accueil et d’information (hors hôtellerie)</v>
          </cell>
          <cell r="D232">
            <v>65232.045951160253</v>
          </cell>
          <cell r="E232">
            <v>59759.232452357282</v>
          </cell>
          <cell r="F232">
            <v>65449.4386063251</v>
          </cell>
          <cell r="G232">
            <v>58299.472026089643</v>
          </cell>
          <cell r="H232">
            <v>55968.861219446953</v>
          </cell>
          <cell r="I232">
            <v>57306.517189166305</v>
          </cell>
          <cell r="J232">
            <v>65339.023284505434</v>
          </cell>
          <cell r="K232">
            <v>62746.75536257567</v>
          </cell>
          <cell r="L232">
            <v>67610.359206399648</v>
          </cell>
        </row>
        <row r="233">
          <cell r="A233" t="str">
            <v>L2Z</v>
          </cell>
          <cell r="B233" t="str">
            <v>L2Z60 : Agts d'accueil et d'information</v>
          </cell>
          <cell r="C233" t="str">
            <v>541d : Standardistes, téléphonistes</v>
          </cell>
          <cell r="D233">
            <v>16653.836045697983</v>
          </cell>
          <cell r="E233">
            <v>24170.81667366581</v>
          </cell>
          <cell r="F233">
            <v>22529.265529962944</v>
          </cell>
          <cell r="G233">
            <v>21676.716362725219</v>
          </cell>
          <cell r="H233">
            <v>23950.420737177908</v>
          </cell>
          <cell r="I233">
            <v>22771.032559827818</v>
          </cell>
          <cell r="J233">
            <v>16684.1295850028</v>
          </cell>
          <cell r="K233">
            <v>17240.1219212627</v>
          </cell>
          <cell r="L233">
            <v>16037.256630828444</v>
          </cell>
        </row>
        <row r="234">
          <cell r="A234" t="str">
            <v>L2Z</v>
          </cell>
          <cell r="B234" t="str">
            <v>L2Z61 : Agts administratifs divers</v>
          </cell>
          <cell r="C234" t="str">
            <v>543d : Employés administratifs divers d’entreprises</v>
          </cell>
          <cell r="D234">
            <v>337158.73784102668</v>
          </cell>
          <cell r="E234">
            <v>367699.52853424317</v>
          </cell>
          <cell r="F234">
            <v>325511.44689146581</v>
          </cell>
          <cell r="G234">
            <v>336359.34743055224</v>
          </cell>
          <cell r="H234">
            <v>342928.22399679816</v>
          </cell>
          <cell r="I234">
            <v>327508.96091357036</v>
          </cell>
          <cell r="J234">
            <v>335882.49688857287</v>
          </cell>
          <cell r="K234">
            <v>352107.92561607773</v>
          </cell>
          <cell r="L234">
            <v>323485.79101842933</v>
          </cell>
        </row>
        <row r="235">
          <cell r="A235" t="str">
            <v>L3Z</v>
          </cell>
          <cell r="B235" t="str">
            <v>L3Z80 : Secrétaires de direction</v>
          </cell>
          <cell r="C235" t="str">
            <v>461a : Personnel de secrétariat de niveau supérieur, secrétaires de direction (non cadres)</v>
          </cell>
          <cell r="D235">
            <v>164814.34980497698</v>
          </cell>
          <cell r="E235">
            <v>143833.73562404126</v>
          </cell>
          <cell r="F235">
            <v>158416.46048963314</v>
          </cell>
          <cell r="G235">
            <v>173665.57845711251</v>
          </cell>
          <cell r="H235">
            <v>157119.45060009341</v>
          </cell>
          <cell r="I235">
            <v>165034.50684643717</v>
          </cell>
          <cell r="J235">
            <v>168739.12560180321</v>
          </cell>
          <cell r="K235">
            <v>158806.27072534678</v>
          </cell>
          <cell r="L235">
            <v>166897.65308778099</v>
          </cell>
        </row>
        <row r="236">
          <cell r="A236" t="str">
            <v>L4Z</v>
          </cell>
          <cell r="B236" t="str">
            <v>L4Z80 : Techniciens administratifs</v>
          </cell>
          <cell r="C236" t="str">
            <v>461e : Maîtrise et techniciens administratifs des services juridiques ou du personnel</v>
          </cell>
          <cell r="D236">
            <v>108294.91693969828</v>
          </cell>
          <cell r="E236">
            <v>74116.563108337024</v>
          </cell>
          <cell r="F236">
            <v>79818.35536316529</v>
          </cell>
          <cell r="G236">
            <v>79958.95396483058</v>
          </cell>
          <cell r="H236">
            <v>84435.367759480563</v>
          </cell>
          <cell r="I236">
            <v>101594.66719287969</v>
          </cell>
          <cell r="J236">
            <v>102678.22275155497</v>
          </cell>
          <cell r="K236">
            <v>107828.29077172434</v>
          </cell>
          <cell r="L236">
            <v>114378.23729581552</v>
          </cell>
        </row>
        <row r="237">
          <cell r="A237" t="str">
            <v>L4Z</v>
          </cell>
          <cell r="B237" t="str">
            <v>L4Z80 : Techniciens administratifs</v>
          </cell>
          <cell r="C237" t="str">
            <v>461f : Maîtrise et techniciens administratifs des autres services administratifs</v>
          </cell>
          <cell r="D237">
            <v>128068.69370730217</v>
          </cell>
          <cell r="E237">
            <v>100110.4601817779</v>
          </cell>
          <cell r="F237">
            <v>99458.437566460037</v>
          </cell>
          <cell r="G237">
            <v>102243.2430573178</v>
          </cell>
          <cell r="H237">
            <v>112529.72009048521</v>
          </cell>
          <cell r="I237">
            <v>123413.80244167728</v>
          </cell>
          <cell r="J237">
            <v>139699.01237774198</v>
          </cell>
          <cell r="K237">
            <v>118767.92032787621</v>
          </cell>
          <cell r="L237">
            <v>125739.14841628828</v>
          </cell>
        </row>
        <row r="238">
          <cell r="A238" t="str">
            <v>L4Z</v>
          </cell>
          <cell r="B238" t="str">
            <v>L4Z81 : Techniciens compt. et financiers</v>
          </cell>
          <cell r="C238" t="str">
            <v>461d : Maîtrise et techniciens des services financiers ou comptables</v>
          </cell>
          <cell r="D238">
            <v>118867.7451351387</v>
          </cell>
          <cell r="E238">
            <v>111187.61218416624</v>
          </cell>
          <cell r="F238">
            <v>127652.49139615272</v>
          </cell>
          <cell r="G238">
            <v>125090.5310255912</v>
          </cell>
          <cell r="H238">
            <v>117065.47014607525</v>
          </cell>
          <cell r="I238">
            <v>109825.52163114495</v>
          </cell>
          <cell r="J238">
            <v>113457.69671866846</v>
          </cell>
          <cell r="K238">
            <v>116338.96420415799</v>
          </cell>
          <cell r="L238">
            <v>126806.5744825897</v>
          </cell>
        </row>
        <row r="239">
          <cell r="A239" t="str">
            <v>L5Z</v>
          </cell>
          <cell r="B239" t="str">
            <v>L5Z90 : Cadres adm. compt. et financiers</v>
          </cell>
          <cell r="C239" t="str">
            <v>312c : Experts comptables, comptables agréés, libéraux</v>
          </cell>
          <cell r="D239">
            <v>13524.989033965872</v>
          </cell>
          <cell r="E239">
            <v>11088.997762974222</v>
          </cell>
          <cell r="F239">
            <v>12122.77816380908</v>
          </cell>
          <cell r="G239">
            <v>19017.398499978892</v>
          </cell>
          <cell r="H239">
            <v>19961.877447986168</v>
          </cell>
          <cell r="I239">
            <v>9602.5395764376699</v>
          </cell>
          <cell r="J239">
            <v>7950.0161220598666</v>
          </cell>
          <cell r="K239">
            <v>16419.81981039024</v>
          </cell>
          <cell r="L239">
            <v>16205.131169447508</v>
          </cell>
        </row>
        <row r="240">
          <cell r="A240" t="str">
            <v>L5Z</v>
          </cell>
          <cell r="B240" t="str">
            <v>L5Z90 : Cadres adm. compt. et financiers</v>
          </cell>
          <cell r="C240" t="str">
            <v>312d : Conseils et experts libéraux en études économiques, organisation et recrutement, gestion et fiscalité</v>
          </cell>
          <cell r="D240">
            <v>29980.600747200737</v>
          </cell>
          <cell r="E240">
            <v>22349.80689864399</v>
          </cell>
          <cell r="F240">
            <v>21382.126815201857</v>
          </cell>
          <cell r="G240">
            <v>18643.243351813217</v>
          </cell>
          <cell r="H240">
            <v>24864.93191436517</v>
          </cell>
          <cell r="I240">
            <v>29116.89400801493</v>
          </cell>
          <cell r="J240">
            <v>33330.583588182955</v>
          </cell>
          <cell r="K240">
            <v>25571.650644311259</v>
          </cell>
          <cell r="L240">
            <v>31039.568009107996</v>
          </cell>
        </row>
        <row r="241">
          <cell r="A241" t="str">
            <v>L5Z</v>
          </cell>
          <cell r="B241" t="str">
            <v>L5Z90 : Cadres adm. compt. et financiers</v>
          </cell>
          <cell r="C241" t="str">
            <v>372a : Cadres chargés d’études économiques, financières, commerciales</v>
          </cell>
          <cell r="D241">
            <v>38222.574317340608</v>
          </cell>
          <cell r="E241">
            <v>28634.709814569691</v>
          </cell>
          <cell r="F241">
            <v>27755.504239461225</v>
          </cell>
          <cell r="G241">
            <v>23102.566592674211</v>
          </cell>
          <cell r="H241">
            <v>24672.253953962798</v>
          </cell>
          <cell r="I241">
            <v>30243.290089758142</v>
          </cell>
          <cell r="J241">
            <v>40292.423741719147</v>
          </cell>
          <cell r="K241">
            <v>39629.416096325105</v>
          </cell>
          <cell r="L241">
            <v>34745.883113977572</v>
          </cell>
        </row>
        <row r="242">
          <cell r="A242" t="str">
            <v>L5Z</v>
          </cell>
          <cell r="B242" t="str">
            <v>L5Z90 : Cadres adm. compt. et financiers</v>
          </cell>
          <cell r="C242" t="str">
            <v>372b : Cadres de l’organisation ou du contrôle des services administratifs et financiers</v>
          </cell>
          <cell r="D242">
            <v>83489.39065543162</v>
          </cell>
          <cell r="E242">
            <v>80236.96329311069</v>
          </cell>
          <cell r="F242">
            <v>74932.485453865316</v>
          </cell>
          <cell r="G242">
            <v>64419.856988272033</v>
          </cell>
          <cell r="H242">
            <v>70629.758698217338</v>
          </cell>
          <cell r="I242">
            <v>75115.21438719015</v>
          </cell>
          <cell r="J242">
            <v>81064.063298876747</v>
          </cell>
          <cell r="K242">
            <v>84098.241457520882</v>
          </cell>
          <cell r="L242">
            <v>85305.867209897231</v>
          </cell>
        </row>
        <row r="243">
          <cell r="A243" t="str">
            <v>L5Z</v>
          </cell>
          <cell r="B243" t="str">
            <v>L5Z90 : Cadres adm. compt. et financiers</v>
          </cell>
          <cell r="C243" t="str">
            <v>373a : Cadres des services financiers ou comptables des grandes entreprises</v>
          </cell>
          <cell r="D243">
            <v>14839.540588646496</v>
          </cell>
          <cell r="E243">
            <v>14247.756469738317</v>
          </cell>
          <cell r="F243">
            <v>13178.549716414414</v>
          </cell>
          <cell r="G243">
            <v>15988.435751119285</v>
          </cell>
          <cell r="H243">
            <v>20241.286648511516</v>
          </cell>
          <cell r="I243">
            <v>14402.471828913081</v>
          </cell>
          <cell r="J243">
            <v>14638.862653056223</v>
          </cell>
          <cell r="K243">
            <v>16014.609854166965</v>
          </cell>
          <cell r="L243">
            <v>13865.149258716305</v>
          </cell>
        </row>
        <row r="244">
          <cell r="A244" t="str">
            <v>L5Z</v>
          </cell>
          <cell r="B244" t="str">
            <v>L5Z90 : Cadres adm. compt. et financiers</v>
          </cell>
          <cell r="C244" t="str">
            <v>373b : Cadres des autres services administratifs des grandes entreprises</v>
          </cell>
          <cell r="D244">
            <v>32862.385080226028</v>
          </cell>
          <cell r="E244">
            <v>36090.593625598071</v>
          </cell>
          <cell r="F244">
            <v>40152.926972376466</v>
          </cell>
          <cell r="G244">
            <v>40064.593851107216</v>
          </cell>
          <cell r="H244">
            <v>34269.654241889235</v>
          </cell>
          <cell r="I244">
            <v>34881.305793734602</v>
          </cell>
          <cell r="J244">
            <v>36365.081594510899</v>
          </cell>
          <cell r="K244">
            <v>29982.7045623253</v>
          </cell>
          <cell r="L244">
            <v>32239.369083841877</v>
          </cell>
        </row>
        <row r="245">
          <cell r="A245" t="str">
            <v>L5Z</v>
          </cell>
          <cell r="B245" t="str">
            <v>L5Z90 : Cadres adm. compt. et financiers</v>
          </cell>
          <cell r="C245" t="str">
            <v>373c : Cadres des services financiers ou comptables des petites et moyennes entreprises</v>
          </cell>
          <cell r="D245">
            <v>85232.654908708617</v>
          </cell>
          <cell r="E245">
            <v>76831.042119803606</v>
          </cell>
          <cell r="F245">
            <v>88258.700323283658</v>
          </cell>
          <cell r="G245">
            <v>86683.648008461241</v>
          </cell>
          <cell r="H245">
            <v>71047.476562928263</v>
          </cell>
          <cell r="I245">
            <v>94371.818648016197</v>
          </cell>
          <cell r="J245">
            <v>93105.039759585459</v>
          </cell>
          <cell r="K245">
            <v>82836.810484376125</v>
          </cell>
          <cell r="L245">
            <v>79756.114482164267</v>
          </cell>
        </row>
        <row r="246">
          <cell r="A246" t="str">
            <v>L5Z</v>
          </cell>
          <cell r="B246" t="str">
            <v>L5Z90 : Cadres adm. compt. et financiers</v>
          </cell>
          <cell r="C246" t="str">
            <v>373d : Cadres des autres services administratifs des petites et moyennes entreprises</v>
          </cell>
          <cell r="D246">
            <v>162626.60158832258</v>
          </cell>
          <cell r="E246">
            <v>158887.11902994046</v>
          </cell>
          <cell r="F246">
            <v>153848.73617948542</v>
          </cell>
          <cell r="G246">
            <v>150503.99082461963</v>
          </cell>
          <cell r="H246">
            <v>155111.81841356924</v>
          </cell>
          <cell r="I246">
            <v>152005.87182560228</v>
          </cell>
          <cell r="J246">
            <v>159852.9612796547</v>
          </cell>
          <cell r="K246">
            <v>166438.33168601981</v>
          </cell>
          <cell r="L246">
            <v>161588.51179929316</v>
          </cell>
        </row>
        <row r="247">
          <cell r="A247" t="str">
            <v>L5Z</v>
          </cell>
          <cell r="B247" t="str">
            <v>L5Z91 : Juristes</v>
          </cell>
          <cell r="C247" t="str">
            <v>372e : Juristes</v>
          </cell>
          <cell r="D247">
            <v>32580.163592036872</v>
          </cell>
          <cell r="E247">
            <v>33034.960614090363</v>
          </cell>
          <cell r="F247">
            <v>20901.56032849077</v>
          </cell>
          <cell r="G247">
            <v>23291.266842449804</v>
          </cell>
          <cell r="H247">
            <v>23650.675723471748</v>
          </cell>
          <cell r="I247">
            <v>25140.99722638703</v>
          </cell>
          <cell r="J247">
            <v>29397.221782337521</v>
          </cell>
          <cell r="K247">
            <v>34686.647417581531</v>
          </cell>
          <cell r="L247">
            <v>33656.621576191574</v>
          </cell>
        </row>
        <row r="248">
          <cell r="A248" t="str">
            <v>L5Z</v>
          </cell>
          <cell r="B248" t="str">
            <v>L5Z92 : Cadres ressources humaines</v>
          </cell>
          <cell r="C248" t="str">
            <v>372c : Cadres spécialistes des ressources humaines et du recrutement</v>
          </cell>
          <cell r="D248">
            <v>61501.312644913756</v>
          </cell>
          <cell r="E248">
            <v>43256.22435915134</v>
          </cell>
          <cell r="F248">
            <v>49265.041608912725</v>
          </cell>
          <cell r="G248">
            <v>53726.917252676329</v>
          </cell>
          <cell r="H248">
            <v>54451.516879147443</v>
          </cell>
          <cell r="I248">
            <v>46660.656963154877</v>
          </cell>
          <cell r="J248">
            <v>50888.134956827154</v>
          </cell>
          <cell r="K248">
            <v>65407.971576010437</v>
          </cell>
          <cell r="L248">
            <v>68207.831401903662</v>
          </cell>
        </row>
        <row r="249">
          <cell r="A249" t="str">
            <v>L5Z</v>
          </cell>
          <cell r="B249" t="str">
            <v>L5Z92 : Cadres ressources humaines</v>
          </cell>
          <cell r="C249" t="str">
            <v>372d : Cadres spécialistes de la formation</v>
          </cell>
          <cell r="D249">
            <v>28828.208171100734</v>
          </cell>
          <cell r="E249">
            <v>17620.926054352629</v>
          </cell>
          <cell r="F249">
            <v>21094.975993293367</v>
          </cell>
          <cell r="G249">
            <v>23648.620506980395</v>
          </cell>
          <cell r="H249">
            <v>27999.201682432769</v>
          </cell>
          <cell r="I249">
            <v>30368.465531679365</v>
          </cell>
          <cell r="J249">
            <v>24755.761419608771</v>
          </cell>
          <cell r="K249">
            <v>31199.107722576577</v>
          </cell>
          <cell r="L249">
            <v>30529.755371116858</v>
          </cell>
        </row>
        <row r="250">
          <cell r="A250" t="str">
            <v>L6Z</v>
          </cell>
          <cell r="B250" t="str">
            <v>L6Z00 : Dirigeants de PME</v>
          </cell>
          <cell r="C250" t="str">
            <v>232a : Chefs de moyenne entreprise, de 50 à 499 salariés</v>
          </cell>
          <cell r="D250">
            <v>31077.930410980833</v>
          </cell>
          <cell r="E250">
            <v>21602.110508153521</v>
          </cell>
          <cell r="F250">
            <v>33288.724992239353</v>
          </cell>
          <cell r="G250">
            <v>25796.000113368544</v>
          </cell>
          <cell r="H250">
            <v>29092.939057820116</v>
          </cell>
          <cell r="I250">
            <v>28647.112063424953</v>
          </cell>
          <cell r="J250">
            <v>29853.890924783769</v>
          </cell>
          <cell r="K250">
            <v>29947.880685939053</v>
          </cell>
          <cell r="L250">
            <v>33432.019622219683</v>
          </cell>
        </row>
        <row r="251">
          <cell r="A251" t="str">
            <v>L6Z</v>
          </cell>
          <cell r="B251" t="str">
            <v>L6Z00 : Dirigeants de PME</v>
          </cell>
          <cell r="C251" t="str">
            <v>233a : Chefs d’entreprise du bâtiment et des travaux publics, de 10 à 49 salariés</v>
          </cell>
          <cell r="D251">
            <v>28615.267141187753</v>
          </cell>
          <cell r="E251">
            <v>20443.432935215882</v>
          </cell>
          <cell r="F251">
            <v>21577.557765507197</v>
          </cell>
          <cell r="G251">
            <v>13669.219585389083</v>
          </cell>
          <cell r="H251">
            <v>15851.926309059296</v>
          </cell>
          <cell r="I251">
            <v>21924.586777388729</v>
          </cell>
          <cell r="J251">
            <v>29651.755289892302</v>
          </cell>
          <cell r="K251">
            <v>26891.592081838782</v>
          </cell>
          <cell r="L251">
            <v>29302.454051832177</v>
          </cell>
        </row>
        <row r="252">
          <cell r="A252" t="str">
            <v>L6Z</v>
          </cell>
          <cell r="B252" t="str">
            <v>L6Z00 : Dirigeants de PME</v>
          </cell>
          <cell r="C252" t="str">
            <v>233b : Chefs d’entreprise de l’industrie ou des transports, de 10 à 49 salariés</v>
          </cell>
          <cell r="D252">
            <v>37494.797258220286</v>
          </cell>
          <cell r="E252">
            <v>40342.149079400893</v>
          </cell>
          <cell r="F252">
            <v>38794.938051726196</v>
          </cell>
          <cell r="G252">
            <v>36458.276176048574</v>
          </cell>
          <cell r="H252">
            <v>34985.820942261955</v>
          </cell>
          <cell r="I252">
            <v>39682.685215830963</v>
          </cell>
          <cell r="J252">
            <v>44543.734234547243</v>
          </cell>
          <cell r="K252">
            <v>35062.363512378361</v>
          </cell>
          <cell r="L252">
            <v>32878.294027735239</v>
          </cell>
        </row>
        <row r="253">
          <cell r="A253" t="str">
            <v>L6Z</v>
          </cell>
          <cell r="B253" t="str">
            <v>L6Z00 : Dirigeants de PME</v>
          </cell>
          <cell r="C253" t="str">
            <v>233c : Chefs d’entreprise commerciale, de 10 à 49 salariés</v>
          </cell>
          <cell r="D253">
            <v>32687.592152271292</v>
          </cell>
          <cell r="E253">
            <v>31410.468852925169</v>
          </cell>
          <cell r="F253">
            <v>35269.986369502578</v>
          </cell>
          <cell r="G253">
            <v>37896.635107868839</v>
          </cell>
          <cell r="H253">
            <v>42077.208536432721</v>
          </cell>
          <cell r="I253">
            <v>38327.242082167948</v>
          </cell>
          <cell r="J253">
            <v>28777.211478097353</v>
          </cell>
          <cell r="K253">
            <v>34004.877641325496</v>
          </cell>
          <cell r="L253">
            <v>35280.687337391035</v>
          </cell>
        </row>
        <row r="254">
          <cell r="A254" t="str">
            <v>L6Z</v>
          </cell>
          <cell r="B254" t="str">
            <v>L6Z00 : Dirigeants de PME</v>
          </cell>
          <cell r="C254" t="str">
            <v>233d : Chefs d’entreprise de services, de 10 à 49 salariés</v>
          </cell>
          <cell r="D254">
            <v>27311.102198714889</v>
          </cell>
          <cell r="E254">
            <v>14996.968542302</v>
          </cell>
          <cell r="F254">
            <v>17044.743244957652</v>
          </cell>
          <cell r="G254">
            <v>17881.95364975839</v>
          </cell>
          <cell r="H254">
            <v>21091.166905349113</v>
          </cell>
          <cell r="I254">
            <v>23602.801110929195</v>
          </cell>
          <cell r="J254">
            <v>28007.49581023704</v>
          </cell>
          <cell r="K254">
            <v>27542.942916183056</v>
          </cell>
          <cell r="L254">
            <v>26382.867869724574</v>
          </cell>
        </row>
        <row r="255">
          <cell r="A255" t="str">
            <v>L6Z</v>
          </cell>
          <cell r="B255" t="str">
            <v>L6Z90 : Cad. dirigeants gdes entreprises</v>
          </cell>
          <cell r="C255" t="str">
            <v>231a : Chefs de grande entreprise &gt; 499 salariés</v>
          </cell>
          <cell r="D255">
            <v>7151.0555858018788</v>
          </cell>
          <cell r="E255">
            <v>5817.3303812317508</v>
          </cell>
          <cell r="F255">
            <v>4268.2124330562428</v>
          </cell>
          <cell r="G255">
            <v>4498.1457037704886</v>
          </cell>
          <cell r="H255">
            <v>7324.4111144101016</v>
          </cell>
          <cell r="I255">
            <v>6295.3801156100017</v>
          </cell>
          <cell r="J255">
            <v>7153.4588594172819</v>
          </cell>
          <cell r="K255">
            <v>7253.0278041945294</v>
          </cell>
          <cell r="L255">
            <v>7046.6800937938269</v>
          </cell>
        </row>
        <row r="256">
          <cell r="A256" t="str">
            <v>L6Z</v>
          </cell>
          <cell r="B256" t="str">
            <v>L6Z90 : Cad. dirigeants gdes entreprises</v>
          </cell>
          <cell r="C256" t="str">
            <v>371a : Cadres d’état-major administratifs, financiers, commerciaux des grandes entreprises</v>
          </cell>
          <cell r="D256">
            <v>9340.5467495435078</v>
          </cell>
          <cell r="E256">
            <v>9297.8254748435938</v>
          </cell>
          <cell r="F256">
            <v>6492.5353043045907</v>
          </cell>
          <cell r="G256">
            <v>5606.0944325535875</v>
          </cell>
          <cell r="H256">
            <v>5375.6947529985218</v>
          </cell>
          <cell r="I256">
            <v>9182.2118818197541</v>
          </cell>
          <cell r="J256">
            <v>10940.309712948238</v>
          </cell>
          <cell r="K256">
            <v>8371.081292659459</v>
          </cell>
          <cell r="L256">
            <v>8710.2492430228249</v>
          </cell>
        </row>
        <row r="257">
          <cell r="A257" t="str">
            <v>M0Z</v>
          </cell>
          <cell r="B257" t="str">
            <v>M0Z60 : Employés et opérateurs en informat.</v>
          </cell>
          <cell r="C257" t="str">
            <v>544a : Employés et opérateurs d’exploitation en informatique</v>
          </cell>
          <cell r="D257">
            <v>36647.756376054262</v>
          </cell>
          <cell r="E257">
            <v>39573.673744575462</v>
          </cell>
          <cell r="F257">
            <v>38781.592635921807</v>
          </cell>
          <cell r="G257">
            <v>36900.566178760222</v>
          </cell>
          <cell r="H257">
            <v>34804.570654827105</v>
          </cell>
          <cell r="I257">
            <v>28394.30721870247</v>
          </cell>
          <cell r="J257">
            <v>32059.15482311499</v>
          </cell>
          <cell r="K257">
            <v>37889.804314099274</v>
          </cell>
          <cell r="L257">
            <v>39994.309990948525</v>
          </cell>
        </row>
        <row r="258">
          <cell r="A258" t="str">
            <v>M1Z</v>
          </cell>
          <cell r="B258" t="str">
            <v>M1Z80 : Tech. dévelop. informat.</v>
          </cell>
          <cell r="C258" t="str">
            <v>478a : Techniciens d’étude et de développement en informatique</v>
          </cell>
          <cell r="D258">
            <v>64970.054285740691</v>
          </cell>
          <cell r="E258">
            <v>91723.073432615056</v>
          </cell>
          <cell r="F258">
            <v>87492.963781253173</v>
          </cell>
          <cell r="G258">
            <v>73881.999974772465</v>
          </cell>
          <cell r="H258">
            <v>62874.133204212827</v>
          </cell>
          <cell r="I258">
            <v>61445.569549603242</v>
          </cell>
          <cell r="J258">
            <v>69871.085553920129</v>
          </cell>
          <cell r="K258">
            <v>65323.46925086392</v>
          </cell>
          <cell r="L258">
            <v>59715.608052438045</v>
          </cell>
        </row>
        <row r="259">
          <cell r="A259" t="str">
            <v>M1Z</v>
          </cell>
          <cell r="B259" t="str">
            <v>M1Z81 : Tech. prod maint. informat.</v>
          </cell>
          <cell r="C259" t="str">
            <v>478b : Techniciens de production, d’exploitation en informatique</v>
          </cell>
          <cell r="D259">
            <v>15613.820126002365</v>
          </cell>
          <cell r="E259">
            <v>8126.3482164812522</v>
          </cell>
          <cell r="F259">
            <v>13865.039569047422</v>
          </cell>
          <cell r="G259">
            <v>11848.321700542863</v>
          </cell>
          <cell r="H259">
            <v>10387.156162954972</v>
          </cell>
          <cell r="I259">
            <v>8849.699021258677</v>
          </cell>
          <cell r="J259">
            <v>19540.377205922327</v>
          </cell>
          <cell r="K259">
            <v>14083.991536874131</v>
          </cell>
          <cell r="L259">
            <v>13217.091635210638</v>
          </cell>
        </row>
        <row r="260">
          <cell r="A260" t="str">
            <v>M1Z</v>
          </cell>
          <cell r="B260" t="str">
            <v>M1Z81 : Tech. prod maint. informat.</v>
          </cell>
          <cell r="C260" t="str">
            <v>478c : Techniciens d’installation, de maintenance, support et services aux utilisateurs en informatique</v>
          </cell>
          <cell r="D260">
            <v>59882.004714667361</v>
          </cell>
          <cell r="E260">
            <v>32719.047277748381</v>
          </cell>
          <cell r="F260">
            <v>45445.928431871522</v>
          </cell>
          <cell r="G260">
            <v>45767.089210876431</v>
          </cell>
          <cell r="H260">
            <v>36537.247957044754</v>
          </cell>
          <cell r="I260">
            <v>31618.087318223617</v>
          </cell>
          <cell r="J260">
            <v>57469.037814560048</v>
          </cell>
          <cell r="K260">
            <v>67872.467111425256</v>
          </cell>
          <cell r="L260">
            <v>54304.509218016792</v>
          </cell>
        </row>
        <row r="261">
          <cell r="A261" t="str">
            <v>M1Z</v>
          </cell>
          <cell r="B261" t="str">
            <v>M1Z81 : Tech. prod maint. informat.</v>
          </cell>
          <cell r="C261" t="str">
            <v>478d : Techniciens des télécommunications et de l’informatique des réseaux</v>
          </cell>
          <cell r="D261">
            <v>31048.60128063857</v>
          </cell>
          <cell r="E261">
            <v>32640.171576419616</v>
          </cell>
          <cell r="F261">
            <v>30520.914300403449</v>
          </cell>
          <cell r="G261">
            <v>37399.695952095382</v>
          </cell>
          <cell r="H261">
            <v>27717.053935338543</v>
          </cell>
          <cell r="I261">
            <v>36975.725935286406</v>
          </cell>
          <cell r="J261">
            <v>34982.252331660566</v>
          </cell>
          <cell r="K261">
            <v>29186.244966066755</v>
          </cell>
          <cell r="L261">
            <v>28977.306544188381</v>
          </cell>
        </row>
        <row r="262">
          <cell r="A262" t="str">
            <v>M2Z</v>
          </cell>
          <cell r="B262" t="str">
            <v>M2Z90 : Ingénieurs et chefs de projets informat.</v>
          </cell>
          <cell r="C262" t="str">
            <v>388a : Ingénieurs et cadres d’étude, recherche et développement en informatique</v>
          </cell>
          <cell r="D262">
            <v>277041.75481500541</v>
          </cell>
          <cell r="E262">
            <v>242916.93074691811</v>
          </cell>
          <cell r="F262">
            <v>250919.86040633172</v>
          </cell>
          <cell r="G262">
            <v>279518.04891467222</v>
          </cell>
          <cell r="H262">
            <v>314446.23953832191</v>
          </cell>
          <cell r="I262">
            <v>277849.9383132892</v>
          </cell>
          <cell r="J262">
            <v>256989.89198680638</v>
          </cell>
          <cell r="K262">
            <v>288052.23223410273</v>
          </cell>
          <cell r="L262">
            <v>286083.14022410719</v>
          </cell>
        </row>
        <row r="263">
          <cell r="A263" t="str">
            <v>M2Z</v>
          </cell>
          <cell r="B263" t="str">
            <v>M2Z90 : Ingénieurs et chefs de projets informat.</v>
          </cell>
          <cell r="C263" t="str">
            <v>388c : Chefs de projets informatiques, responsables informatiques</v>
          </cell>
          <cell r="D263">
            <v>11361.114987967101</v>
          </cell>
          <cell r="E263">
            <v>435.86144004089681</v>
          </cell>
          <cell r="F263">
            <v>2876.1221741319355</v>
          </cell>
          <cell r="G263">
            <v>4287.3474616704161</v>
          </cell>
          <cell r="H263">
            <v>7199.7417622370549</v>
          </cell>
          <cell r="I263">
            <v>7599.6888243575522</v>
          </cell>
          <cell r="J263">
            <v>11229.70781964444</v>
          </cell>
          <cell r="K263">
            <v>10315.405303258414</v>
          </cell>
          <cell r="L263">
            <v>12538.231840998453</v>
          </cell>
        </row>
        <row r="264">
          <cell r="A264" t="str">
            <v>M2Z</v>
          </cell>
          <cell r="B264" t="str">
            <v>M2Z91 : Ingénieurs et cad. adm. maintenance informat.</v>
          </cell>
          <cell r="C264" t="str">
            <v>388b : Ingénieurs et cadres d’administration, maintenance, support et services aux utilisateurs en informatique</v>
          </cell>
          <cell r="D264">
            <v>17824.423759611574</v>
          </cell>
          <cell r="E264">
            <v>6500.3046408161617</v>
          </cell>
          <cell r="F264">
            <v>9900.2591738306965</v>
          </cell>
          <cell r="G264">
            <v>13200.149830291015</v>
          </cell>
          <cell r="H264">
            <v>13539.765257987116</v>
          </cell>
          <cell r="I264">
            <v>11924.42672963624</v>
          </cell>
          <cell r="J264">
            <v>12238.362264810938</v>
          </cell>
          <cell r="K264">
            <v>16231.558009776601</v>
          </cell>
          <cell r="L264">
            <v>25003.35100424719</v>
          </cell>
        </row>
        <row r="265">
          <cell r="A265" t="str">
            <v>M2Z</v>
          </cell>
          <cell r="B265" t="str">
            <v>M2Z92 : Ingénieurs et cad. télécom</v>
          </cell>
          <cell r="C265" t="str">
            <v>388e : Ingénieurs et cadres spécialistes des télécommunications</v>
          </cell>
          <cell r="D265">
            <v>18403.660089071742</v>
          </cell>
          <cell r="E265">
            <v>17111.863970314003</v>
          </cell>
          <cell r="F265">
            <v>18694.607845732113</v>
          </cell>
          <cell r="G265">
            <v>25571.772723060461</v>
          </cell>
          <cell r="H265">
            <v>15521.857072023624</v>
          </cell>
          <cell r="I265">
            <v>20664.157028708807</v>
          </cell>
          <cell r="J265">
            <v>15330.000358092058</v>
          </cell>
          <cell r="K265">
            <v>19678.231705273192</v>
          </cell>
          <cell r="L265">
            <v>20202.748203849977</v>
          </cell>
        </row>
        <row r="266">
          <cell r="A266" t="str">
            <v>N0Z</v>
          </cell>
          <cell r="B266" t="str">
            <v>N0Z90 : Ingénieurs et cad. d'étude, RD (industrie)</v>
          </cell>
          <cell r="C266" t="str">
            <v>312e : Ingénieurs conseils libéraux en études techniques</v>
          </cell>
          <cell r="D266">
            <v>37772.681689284342</v>
          </cell>
          <cell r="E266">
            <v>22044.972306090924</v>
          </cell>
          <cell r="F266">
            <v>25522.062075842485</v>
          </cell>
          <cell r="G266">
            <v>27081.460229139149</v>
          </cell>
          <cell r="H266">
            <v>28538.758899410157</v>
          </cell>
          <cell r="I266">
            <v>32740.130420819827</v>
          </cell>
          <cell r="J266">
            <v>33234.596750171964</v>
          </cell>
          <cell r="K266">
            <v>35484.012801776429</v>
          </cell>
          <cell r="L266">
            <v>44599.435515904646</v>
          </cell>
        </row>
        <row r="267">
          <cell r="A267" t="str">
            <v>N0Z</v>
          </cell>
          <cell r="B267" t="str">
            <v>N0Z90 : Ingénieurs et cad. d'étude, RD (industrie)</v>
          </cell>
          <cell r="C267" t="str">
            <v>383a : Ingénieurs et cadres d’étude, recherche et développement en électricité, électronique</v>
          </cell>
          <cell r="D267">
            <v>64521.419777457042</v>
          </cell>
          <cell r="E267">
            <v>49041.822886781731</v>
          </cell>
          <cell r="F267">
            <v>50414.315130900766</v>
          </cell>
          <cell r="G267">
            <v>50766.2930795434</v>
          </cell>
          <cell r="H267">
            <v>51078.3835994193</v>
          </cell>
          <cell r="I267">
            <v>65172.93987645446</v>
          </cell>
          <cell r="J267">
            <v>76506.375711272762</v>
          </cell>
          <cell r="K267">
            <v>57397.945129830761</v>
          </cell>
          <cell r="L267">
            <v>59659.938491267581</v>
          </cell>
        </row>
        <row r="268">
          <cell r="A268" t="str">
            <v>N0Z</v>
          </cell>
          <cell r="B268" t="str">
            <v>N0Z90 : Ingénieurs et cad. d'étude, RD (industrie)</v>
          </cell>
          <cell r="C268" t="str">
            <v>384a : Ingénieurs et cadres d’étude, recherche et développement en mécanique et travail des métaux</v>
          </cell>
          <cell r="D268">
            <v>80067.987216010297</v>
          </cell>
          <cell r="E268">
            <v>53740.748348599082</v>
          </cell>
          <cell r="F268">
            <v>56599.030896575314</v>
          </cell>
          <cell r="G268">
            <v>58795.920456068539</v>
          </cell>
          <cell r="H268">
            <v>63791.60498769566</v>
          </cell>
          <cell r="I268">
            <v>73207.156098140549</v>
          </cell>
          <cell r="J268">
            <v>88364.716671859511</v>
          </cell>
          <cell r="K268">
            <v>81172.032658099255</v>
          </cell>
          <cell r="L268">
            <v>70667.212318072154</v>
          </cell>
        </row>
        <row r="269">
          <cell r="A269" t="str">
            <v>N0Z</v>
          </cell>
          <cell r="B269" t="str">
            <v>N0Z90 : Ingénieurs et cad. d'étude, RD (industrie)</v>
          </cell>
          <cell r="C269" t="str">
            <v>385a : Ingénieurs et cadres d’étude, recherche et développement des industries de transformation</v>
          </cell>
          <cell r="D269">
            <v>61423.831933500951</v>
          </cell>
          <cell r="E269">
            <v>43127.493761126811</v>
          </cell>
          <cell r="F269">
            <v>54338.036781800234</v>
          </cell>
          <cell r="G269">
            <v>54738.682265693147</v>
          </cell>
          <cell r="H269">
            <v>57917.577252082854</v>
          </cell>
          <cell r="I269">
            <v>61338.469826372886</v>
          </cell>
          <cell r="J269">
            <v>66056.829281011625</v>
          </cell>
          <cell r="K269">
            <v>62286.044390137089</v>
          </cell>
          <cell r="L269">
            <v>55928.622129354146</v>
          </cell>
        </row>
        <row r="270">
          <cell r="A270" t="str">
            <v>N0Z</v>
          </cell>
          <cell r="B270" t="str">
            <v>N0Z90 : Ingénieurs et cad. d'étude, RD (industrie)</v>
          </cell>
          <cell r="C270" t="str">
            <v>386a : Ingénieurs et cadres d’étude, recherche et développement des autres industries</v>
          </cell>
          <cell r="D270">
            <v>41463.719727491545</v>
          </cell>
          <cell r="E270">
            <v>32998.01057507479</v>
          </cell>
          <cell r="F270">
            <v>23928.038114806681</v>
          </cell>
          <cell r="G270">
            <v>25687.041516239598</v>
          </cell>
          <cell r="H270">
            <v>28491.043879648951</v>
          </cell>
          <cell r="I270">
            <v>23981.620855855715</v>
          </cell>
          <cell r="J270">
            <v>37136.060529212118</v>
          </cell>
          <cell r="K270">
            <v>42927.357560139375</v>
          </cell>
          <cell r="L270">
            <v>44327.741093123142</v>
          </cell>
        </row>
        <row r="271">
          <cell r="A271" t="str">
            <v>N0Z</v>
          </cell>
          <cell r="B271" t="str">
            <v>N0Z91 : Chercheurs (sauf industrie et enseignants-chercheurs)</v>
          </cell>
          <cell r="C271" t="str">
            <v>342e : Chercheurs de la recherche publique</v>
          </cell>
          <cell r="D271">
            <v>75758.450249526897</v>
          </cell>
          <cell r="E271">
            <v>57799.022976111453</v>
          </cell>
          <cell r="F271">
            <v>65294.898855261919</v>
          </cell>
          <cell r="G271">
            <v>69523.834941803696</v>
          </cell>
          <cell r="H271">
            <v>68422.215036791982</v>
          </cell>
          <cell r="I271">
            <v>70239.099058067819</v>
          </cell>
          <cell r="J271">
            <v>75600.20527038454</v>
          </cell>
          <cell r="K271">
            <v>78988.908847282961</v>
          </cell>
          <cell r="L271">
            <v>72686.236630913234</v>
          </cell>
        </row>
        <row r="272">
          <cell r="A272" t="str">
            <v>P0Z</v>
          </cell>
          <cell r="B272" t="str">
            <v>P0Z60 : Agents des impôts et des douanes</v>
          </cell>
          <cell r="C272" t="str">
            <v>522a : Agents de constatation ou de recouvrement des Impôts, du Trésor, des Douanes</v>
          </cell>
          <cell r="D272">
            <v>51973.529706396752</v>
          </cell>
          <cell r="E272">
            <v>58428.510091286676</v>
          </cell>
          <cell r="F272">
            <v>55796.350066577892</v>
          </cell>
          <cell r="G272">
            <v>56325.454920760611</v>
          </cell>
          <cell r="H272">
            <v>75069.526144878721</v>
          </cell>
          <cell r="I272">
            <v>68972.69293999295</v>
          </cell>
          <cell r="J272">
            <v>65585.716410801673</v>
          </cell>
          <cell r="K272">
            <v>46344.904488962493</v>
          </cell>
          <cell r="L272">
            <v>43989.968219426104</v>
          </cell>
        </row>
        <row r="273">
          <cell r="A273" t="str">
            <v>P0Z</v>
          </cell>
          <cell r="B273" t="str">
            <v>P0Z61 : Employés services au public</v>
          </cell>
          <cell r="C273" t="str">
            <v>523a : Adjoints administratifs de la fonction publique (y.c. enseignement)</v>
          </cell>
          <cell r="D273">
            <v>597036.47750883037</v>
          </cell>
          <cell r="E273">
            <v>557423.72942113562</v>
          </cell>
          <cell r="F273">
            <v>539958.90614200861</v>
          </cell>
          <cell r="G273">
            <v>529198.83976670867</v>
          </cell>
          <cell r="H273">
            <v>538475.3168171976</v>
          </cell>
          <cell r="I273">
            <v>612324.93596779648</v>
          </cell>
          <cell r="J273">
            <v>610459.599011402</v>
          </cell>
          <cell r="K273">
            <v>595364.31958680169</v>
          </cell>
          <cell r="L273">
            <v>585285.51392828743</v>
          </cell>
        </row>
        <row r="274">
          <cell r="A274" t="str">
            <v>P0Z</v>
          </cell>
          <cell r="B274" t="str">
            <v>P0Z61 : Employés services au public</v>
          </cell>
          <cell r="C274" t="str">
            <v>524a : Agents administratifs de la fonction publique (y.c. enseignement)</v>
          </cell>
          <cell r="D274">
            <v>62038.923219665419</v>
          </cell>
          <cell r="E274">
            <v>73589.116407466048</v>
          </cell>
          <cell r="F274">
            <v>83535.598596602198</v>
          </cell>
          <cell r="G274">
            <v>68975.101556481735</v>
          </cell>
          <cell r="H274">
            <v>62783.257224264795</v>
          </cell>
          <cell r="I274">
            <v>77653.6914375911</v>
          </cell>
          <cell r="J274">
            <v>66517.33522748285</v>
          </cell>
          <cell r="K274">
            <v>61718.802976164363</v>
          </cell>
          <cell r="L274">
            <v>57880.631455349037</v>
          </cell>
        </row>
        <row r="275">
          <cell r="A275" t="str">
            <v>P0Z</v>
          </cell>
          <cell r="B275" t="str">
            <v>P0Z61 : Employés services au public</v>
          </cell>
          <cell r="C275" t="str">
            <v>533c : Agents de surveillance du patrimoine et des administrations</v>
          </cell>
          <cell r="D275">
            <v>5570.7266486653571</v>
          </cell>
          <cell r="E275">
            <v>5577.8859004310516</v>
          </cell>
          <cell r="F275">
            <v>6918.6319778073548</v>
          </cell>
          <cell r="G275">
            <v>4507.2329048293032</v>
          </cell>
          <cell r="H275">
            <v>4692.486218914486</v>
          </cell>
          <cell r="I275">
            <v>6213.4916214502064</v>
          </cell>
          <cell r="J275">
            <v>5418.4966116840324</v>
          </cell>
          <cell r="K275">
            <v>5702.3218436148263</v>
          </cell>
          <cell r="L275">
            <v>5591.3614906972134</v>
          </cell>
        </row>
        <row r="276">
          <cell r="A276" t="str">
            <v>P0Z</v>
          </cell>
          <cell r="B276" t="str">
            <v>P0Z62 : Employés Poste et télécom</v>
          </cell>
          <cell r="C276" t="str">
            <v>521a : Employés de la Poste</v>
          </cell>
          <cell r="D276">
            <v>167138.25256751227</v>
          </cell>
          <cell r="E276">
            <v>183863.1452546402</v>
          </cell>
          <cell r="F276">
            <v>197872.14887962432</v>
          </cell>
          <cell r="G276">
            <v>210430.64419944806</v>
          </cell>
          <cell r="H276">
            <v>196447.28874965166</v>
          </cell>
          <cell r="I276">
            <v>166594.58542697006</v>
          </cell>
          <cell r="J276">
            <v>176169.26545898826</v>
          </cell>
          <cell r="K276">
            <v>166325.90679570692</v>
          </cell>
          <cell r="L276">
            <v>158919.58544784161</v>
          </cell>
        </row>
        <row r="277">
          <cell r="A277" t="str">
            <v>P0Z</v>
          </cell>
          <cell r="B277" t="str">
            <v>P0Z62 : Employés Poste et télécom</v>
          </cell>
          <cell r="C277" t="str">
            <v>521b : Employés de France Télécom (statut public)</v>
          </cell>
          <cell r="D277">
            <v>15226.18222424321</v>
          </cell>
          <cell r="E277">
            <v>36357.579686225887</v>
          </cell>
          <cell r="F277">
            <v>22254.571519222594</v>
          </cell>
          <cell r="G277">
            <v>22651.619064226568</v>
          </cell>
          <cell r="H277">
            <v>18558.583804203154</v>
          </cell>
          <cell r="I277">
            <v>15733.855444068962</v>
          </cell>
          <cell r="J277">
            <v>18770.674367366635</v>
          </cell>
          <cell r="K277">
            <v>13865.101338227945</v>
          </cell>
          <cell r="L277">
            <v>13042.770967135048</v>
          </cell>
        </row>
        <row r="278">
          <cell r="A278" t="str">
            <v>P1Z</v>
          </cell>
          <cell r="B278" t="str">
            <v>P1Z80 : Contrôleurs impôts et douanes</v>
          </cell>
          <cell r="C278" t="str">
            <v>451c : Contrôleurs des Impôts, du Trésor, des Douanes et assimilés</v>
          </cell>
          <cell r="D278">
            <v>48609.233353830372</v>
          </cell>
          <cell r="E278">
            <v>43456.85637434799</v>
          </cell>
          <cell r="F278">
            <v>42504.730241050318</v>
          </cell>
          <cell r="G278">
            <v>52753.735059036779</v>
          </cell>
          <cell r="H278">
            <v>47065.966519614965</v>
          </cell>
          <cell r="I278">
            <v>55890.321737440463</v>
          </cell>
          <cell r="J278">
            <v>53783.527082961155</v>
          </cell>
          <cell r="K278">
            <v>48726.673408782583</v>
          </cell>
          <cell r="L278">
            <v>43317.49956974735</v>
          </cell>
        </row>
        <row r="279">
          <cell r="A279" t="str">
            <v>P1Z</v>
          </cell>
          <cell r="B279" t="str">
            <v>P1Z81 : Aut cadres B fonction publique</v>
          </cell>
          <cell r="C279" t="str">
            <v>451e : Autres personnels administratifs de catégorie B de l’État (hors Enseignement, Patrimoine, Impôts, Trésor, Douanes)</v>
          </cell>
          <cell r="D279">
            <v>154064.7004618661</v>
          </cell>
          <cell r="E279">
            <v>151593.24002987662</v>
          </cell>
          <cell r="F279">
            <v>143686.16736229049</v>
          </cell>
          <cell r="G279">
            <v>157056.74243640158</v>
          </cell>
          <cell r="H279">
            <v>158757.03803692607</v>
          </cell>
          <cell r="I279">
            <v>148367.709031142</v>
          </cell>
          <cell r="J279">
            <v>158488.24802932824</v>
          </cell>
          <cell r="K279">
            <v>147766.33292197264</v>
          </cell>
          <cell r="L279">
            <v>155939.52043429739</v>
          </cell>
        </row>
        <row r="280">
          <cell r="A280" t="str">
            <v>P1Z</v>
          </cell>
          <cell r="B280" t="str">
            <v>P1Z81 : Aut cadres B fonction publique</v>
          </cell>
          <cell r="C280" t="str">
            <v>451f : Personnels administratifs de catégorie B des collectivités locales et des hôpitaux (hors Enseignement, Patrimoine)</v>
          </cell>
          <cell r="D280">
            <v>182515.14836834089</v>
          </cell>
          <cell r="E280">
            <v>147795.03912649475</v>
          </cell>
          <cell r="F280">
            <v>150258.03258140152</v>
          </cell>
          <cell r="G280">
            <v>152892.7529690669</v>
          </cell>
          <cell r="H280">
            <v>163115.28415657292</v>
          </cell>
          <cell r="I280">
            <v>164444.75751947198</v>
          </cell>
          <cell r="J280">
            <v>184528.45496716336</v>
          </cell>
          <cell r="K280">
            <v>188587.84538909761</v>
          </cell>
          <cell r="L280">
            <v>174429.1447487617</v>
          </cell>
        </row>
        <row r="281">
          <cell r="A281" t="str">
            <v>P1Z</v>
          </cell>
          <cell r="B281" t="str">
            <v>P1Z82 : Prof. interm. Poste et télécom</v>
          </cell>
          <cell r="C281" t="str">
            <v>451a : Professions intermédiaires de la Poste</v>
          </cell>
          <cell r="D281">
            <v>27189.582787032214</v>
          </cell>
          <cell r="E281">
            <v>56107.524756605548</v>
          </cell>
          <cell r="F281">
            <v>44531.693445277677</v>
          </cell>
          <cell r="G281">
            <v>35486.576676579403</v>
          </cell>
          <cell r="H281">
            <v>29271.131963811404</v>
          </cell>
          <cell r="I281">
            <v>39843.996648533735</v>
          </cell>
          <cell r="J281">
            <v>28949.94872194167</v>
          </cell>
          <cell r="K281">
            <v>27496.724355672945</v>
          </cell>
          <cell r="L281">
            <v>25122.075283482034</v>
          </cell>
        </row>
        <row r="282">
          <cell r="A282" t="str">
            <v>P1Z</v>
          </cell>
          <cell r="B282" t="str">
            <v>P1Z82 : Prof. interm. Poste et télécom</v>
          </cell>
          <cell r="C282" t="str">
            <v>451b : Professions intermédiaires administratives de France Télécom (statut public)</v>
          </cell>
          <cell r="D282">
            <v>5320.5484939053649</v>
          </cell>
          <cell r="E282">
            <v>13835.970243023814</v>
          </cell>
          <cell r="F282">
            <v>10577.046012777715</v>
          </cell>
          <cell r="G282">
            <v>11791.40041222907</v>
          </cell>
          <cell r="H282">
            <v>11521.253424797576</v>
          </cell>
          <cell r="I282">
            <v>5821.1627826714775</v>
          </cell>
          <cell r="J282">
            <v>5794.8842748020934</v>
          </cell>
          <cell r="K282">
            <v>5175.5234292245859</v>
          </cell>
          <cell r="L282">
            <v>4991.2377776894155</v>
          </cell>
        </row>
        <row r="283">
          <cell r="A283" t="str">
            <v>P2Z</v>
          </cell>
          <cell r="B283" t="str">
            <v>P2Z90 : Cadres A fonction publique</v>
          </cell>
          <cell r="C283" t="str">
            <v>331a : Personnels de direction de la fonction publique (État, collectivités locales, hôpitaux)</v>
          </cell>
          <cell r="D283">
            <v>17435.412946856119</v>
          </cell>
          <cell r="E283">
            <v>18910.964233812851</v>
          </cell>
          <cell r="F283">
            <v>21112.182663920852</v>
          </cell>
          <cell r="G283">
            <v>16187.90968648321</v>
          </cell>
          <cell r="H283">
            <v>17038.525105615197</v>
          </cell>
          <cell r="I283">
            <v>31607.383029954646</v>
          </cell>
          <cell r="J283">
            <v>18749.706534105015</v>
          </cell>
          <cell r="K283">
            <v>18855.045750303641</v>
          </cell>
          <cell r="L283">
            <v>14701.486556159702</v>
          </cell>
        </row>
        <row r="284">
          <cell r="A284" t="str">
            <v>P2Z</v>
          </cell>
          <cell r="B284" t="str">
            <v>P2Z90 : Cadres A fonction publique</v>
          </cell>
          <cell r="C284" t="str">
            <v>332a : Ingénieurs de l’État (y.c. ingénieurs militaires) et assimilés</v>
          </cell>
          <cell r="D284">
            <v>44283.232806310793</v>
          </cell>
          <cell r="E284">
            <v>41713.390257545143</v>
          </cell>
          <cell r="F284">
            <v>44389.204043399033</v>
          </cell>
          <cell r="G284">
            <v>50413.427619913127</v>
          </cell>
          <cell r="H284">
            <v>35669.832998703016</v>
          </cell>
          <cell r="I284">
            <v>46418.235130636509</v>
          </cell>
          <cell r="J284">
            <v>41577.342362014489</v>
          </cell>
          <cell r="K284">
            <v>43509.433749989315</v>
          </cell>
          <cell r="L284">
            <v>47762.922306928565</v>
          </cell>
        </row>
        <row r="285">
          <cell r="A285" t="str">
            <v>P2Z</v>
          </cell>
          <cell r="B285" t="str">
            <v>P2Z90 : Cadres A fonction publique</v>
          </cell>
          <cell r="C285" t="str">
            <v>332b : Ingénieurs des collectivités locales et des hôpitaux</v>
          </cell>
          <cell r="D285">
            <v>24654.921387487691</v>
          </cell>
          <cell r="E285">
            <v>24982.369237876421</v>
          </cell>
          <cell r="F285">
            <v>21390.185972169293</v>
          </cell>
          <cell r="G285">
            <v>23831.444826659132</v>
          </cell>
          <cell r="H285">
            <v>22094.044576714172</v>
          </cell>
          <cell r="I285">
            <v>23054.388988466813</v>
          </cell>
          <cell r="J285">
            <v>21071.247084745963</v>
          </cell>
          <cell r="K285">
            <v>26136.654404657889</v>
          </cell>
          <cell r="L285">
            <v>26756.862673059222</v>
          </cell>
        </row>
        <row r="286">
          <cell r="A286" t="str">
            <v>P2Z</v>
          </cell>
          <cell r="B286" t="str">
            <v>P2Z90 : Cadres A fonction publique</v>
          </cell>
          <cell r="C286" t="str">
            <v>333b : Inspecteurs et autres personnels de catégorie A des Impôts, du Trésor et des Douanes</v>
          </cell>
          <cell r="D286">
            <v>33785.429072275765</v>
          </cell>
          <cell r="E286">
            <v>30421.300787747194</v>
          </cell>
          <cell r="F286">
            <v>32883.973946896942</v>
          </cell>
          <cell r="G286">
            <v>40686.778585426779</v>
          </cell>
          <cell r="H286">
            <v>27679.949642240361</v>
          </cell>
          <cell r="I286">
            <v>31827.062633461268</v>
          </cell>
          <cell r="J286">
            <v>35082.9158628726</v>
          </cell>
          <cell r="K286">
            <v>33084.927981770066</v>
          </cell>
          <cell r="L286">
            <v>33188.443372184636</v>
          </cell>
        </row>
        <row r="287">
          <cell r="A287" t="str">
            <v>P2Z</v>
          </cell>
          <cell r="B287" t="str">
            <v>P2Z90 : Cadres A fonction publique</v>
          </cell>
          <cell r="C287" t="str">
            <v>333e : Autres personnels administratifs de catégorie A de l’État</v>
          </cell>
          <cell r="D287">
            <v>110171.2088201263</v>
          </cell>
          <cell r="E287">
            <v>86570.844652029773</v>
          </cell>
          <cell r="F287">
            <v>88484.76535247713</v>
          </cell>
          <cell r="G287">
            <v>81233.53265555056</v>
          </cell>
          <cell r="H287">
            <v>89346.572221238879</v>
          </cell>
          <cell r="I287">
            <v>99052.170779917127</v>
          </cell>
          <cell r="J287">
            <v>112455.20492547702</v>
          </cell>
          <cell r="K287">
            <v>103081.63791721578</v>
          </cell>
          <cell r="L287">
            <v>114976.78361768607</v>
          </cell>
        </row>
        <row r="288">
          <cell r="A288" t="str">
            <v>P2Z</v>
          </cell>
          <cell r="B288" t="str">
            <v>P2Z90 : Cadres A fonction publique</v>
          </cell>
          <cell r="C288" t="str">
            <v>333f : Personnels administratifs de catégorie A des collectivités locales et hôpitaux publics</v>
          </cell>
          <cell r="D288">
            <v>112424.31434511788</v>
          </cell>
          <cell r="E288">
            <v>96843.528663812976</v>
          </cell>
          <cell r="F288">
            <v>81497.775183630481</v>
          </cell>
          <cell r="G288">
            <v>98820.401177877196</v>
          </cell>
          <cell r="H288">
            <v>117742.93556462693</v>
          </cell>
          <cell r="I288">
            <v>111955.41498603634</v>
          </cell>
          <cell r="J288">
            <v>97306.070030293107</v>
          </cell>
          <cell r="K288">
            <v>113747.63277336309</v>
          </cell>
          <cell r="L288">
            <v>126219.24023169742</v>
          </cell>
        </row>
        <row r="289">
          <cell r="A289" t="str">
            <v>P2Z</v>
          </cell>
          <cell r="B289" t="str">
            <v>P2Z90 : Cadres A fonction publique</v>
          </cell>
          <cell r="C289" t="str">
            <v>351a : Bibliothécaires, archivistes, conservateurs et autres cadres du patrimoine (fonction publique)</v>
          </cell>
          <cell r="D289">
            <v>15266.795141537781</v>
          </cell>
          <cell r="E289">
            <v>14614.688347208892</v>
          </cell>
          <cell r="F289">
            <v>21165.720180004071</v>
          </cell>
          <cell r="G289">
            <v>20850.126650627313</v>
          </cell>
          <cell r="H289">
            <v>16325.295126418023</v>
          </cell>
          <cell r="I289">
            <v>20657.910834002902</v>
          </cell>
          <cell r="J289">
            <v>14251.62936998568</v>
          </cell>
          <cell r="K289">
            <v>14187.532445913674</v>
          </cell>
          <cell r="L289">
            <v>17361.223608713986</v>
          </cell>
        </row>
        <row r="290">
          <cell r="A290" t="str">
            <v>P2Z</v>
          </cell>
          <cell r="B290" t="str">
            <v>P2Z91 : Cadres Poste et télécom</v>
          </cell>
          <cell r="C290" t="str">
            <v>333c : Cadres de la Poste</v>
          </cell>
          <cell r="D290">
            <v>28780.992004254935</v>
          </cell>
          <cell r="E290">
            <v>23185.709563128556</v>
          </cell>
          <cell r="F290">
            <v>22314.007229830306</v>
          </cell>
          <cell r="G290">
            <v>31292.89553202621</v>
          </cell>
          <cell r="H290">
            <v>28752.053866066155</v>
          </cell>
          <cell r="I290">
            <v>30333.450724693725</v>
          </cell>
          <cell r="J290">
            <v>28204.763190200218</v>
          </cell>
          <cell r="K290">
            <v>27318.978680310043</v>
          </cell>
          <cell r="L290">
            <v>30819.23414225454</v>
          </cell>
        </row>
        <row r="291">
          <cell r="A291" t="str">
            <v>P2Z</v>
          </cell>
          <cell r="B291" t="str">
            <v>P2Z91 : Cadres Poste et télécom</v>
          </cell>
          <cell r="C291" t="str">
            <v>333d : Cadres administratifs de France Télécom (statut public)</v>
          </cell>
          <cell r="D291">
            <v>6461.6169763341022</v>
          </cell>
          <cell r="E291">
            <v>10728.12959216138</v>
          </cell>
          <cell r="F291">
            <v>10165.755800821145</v>
          </cell>
          <cell r="G291">
            <v>6239.5675479300953</v>
          </cell>
          <cell r="H291">
            <v>6155.3810723454826</v>
          </cell>
          <cell r="I291">
            <v>7727.4418020040894</v>
          </cell>
          <cell r="J291">
            <v>6354.8428087549719</v>
          </cell>
          <cell r="K291">
            <v>5530.7998633592933</v>
          </cell>
          <cell r="L291">
            <v>7499.2082568880396</v>
          </cell>
        </row>
        <row r="292">
          <cell r="A292" t="str">
            <v>P2Z</v>
          </cell>
          <cell r="B292" t="str">
            <v>P2Z92 : Cadres armée et gendarmerie</v>
          </cell>
          <cell r="C292" t="str">
            <v>334a : Officiers des Armées et de la Gendarmerie (sauf officiers généraux)</v>
          </cell>
          <cell r="D292">
            <v>34096.768758545018</v>
          </cell>
          <cell r="E292">
            <v>29471.571600781004</v>
          </cell>
          <cell r="F292">
            <v>34805.485588073767</v>
          </cell>
          <cell r="G292">
            <v>37022.071104983545</v>
          </cell>
          <cell r="H292">
            <v>36682.198502017054</v>
          </cell>
          <cell r="I292">
            <v>25321.607161548891</v>
          </cell>
          <cell r="J292">
            <v>27842.606802674065</v>
          </cell>
          <cell r="K292">
            <v>39264.770332107786</v>
          </cell>
          <cell r="L292">
            <v>35182.929140853201</v>
          </cell>
        </row>
        <row r="293">
          <cell r="A293" t="str">
            <v>P3Z</v>
          </cell>
          <cell r="B293" t="str">
            <v>P3Z90 : Professionnels du droit</v>
          </cell>
          <cell r="C293" t="str">
            <v>312a : Avocats</v>
          </cell>
          <cell r="D293">
            <v>41785.852781914182</v>
          </cell>
          <cell r="E293">
            <v>30028.599047911983</v>
          </cell>
          <cell r="F293">
            <v>28966.573406578042</v>
          </cell>
          <cell r="G293">
            <v>29683.170965006433</v>
          </cell>
          <cell r="H293">
            <v>44450.189955326015</v>
          </cell>
          <cell r="I293">
            <v>35788.937325092695</v>
          </cell>
          <cell r="J293">
            <v>38473.772982174887</v>
          </cell>
          <cell r="K293">
            <v>45201.861122991104</v>
          </cell>
          <cell r="L293">
            <v>41681.924240576554</v>
          </cell>
        </row>
        <row r="294">
          <cell r="A294" t="str">
            <v>P3Z</v>
          </cell>
          <cell r="B294" t="str">
            <v>P3Z90 : Professionnels du droit</v>
          </cell>
          <cell r="C294" t="str">
            <v>312b : Notaires</v>
          </cell>
          <cell r="D294">
            <v>14828.13107591745</v>
          </cell>
          <cell r="E294">
            <v>10624.165891734359</v>
          </cell>
          <cell r="F294">
            <v>15327.806180594216</v>
          </cell>
          <cell r="G294">
            <v>16400.215159484185</v>
          </cell>
          <cell r="H294">
            <v>11442.081064122589</v>
          </cell>
          <cell r="I294">
            <v>13293.177005006017</v>
          </cell>
          <cell r="J294">
            <v>16310.086760346572</v>
          </cell>
          <cell r="K294">
            <v>12770.558483551904</v>
          </cell>
          <cell r="L294">
            <v>15403.747983853873</v>
          </cell>
        </row>
        <row r="295">
          <cell r="A295" t="str">
            <v>P3Z</v>
          </cell>
          <cell r="B295" t="str">
            <v>P3Z90 : Professionnels du droit</v>
          </cell>
          <cell r="C295" t="str">
            <v>312g : Géomètres-experts, huissiers de justice, officiers ministériels, professions libérales diverses</v>
          </cell>
          <cell r="D295">
            <v>7811.8915416662867</v>
          </cell>
          <cell r="E295">
            <v>5451.529782801289</v>
          </cell>
          <cell r="F295">
            <v>6869.8615777330715</v>
          </cell>
          <cell r="G295">
            <v>5040.5620645744984</v>
          </cell>
          <cell r="H295">
            <v>7894.2943668324378</v>
          </cell>
          <cell r="I295">
            <v>6116.0072794676371</v>
          </cell>
          <cell r="J295">
            <v>8019.0611749194431</v>
          </cell>
          <cell r="K295">
            <v>6988.6658954365084</v>
          </cell>
          <cell r="L295">
            <v>8427.9475546429094</v>
          </cell>
        </row>
        <row r="296">
          <cell r="A296" t="str">
            <v>P3Z</v>
          </cell>
          <cell r="B296" t="str">
            <v>P3Z91 : Magistrats</v>
          </cell>
          <cell r="C296" t="str">
            <v>333a : Magistrats</v>
          </cell>
          <cell r="D296">
            <v>14207.035835073622</v>
          </cell>
          <cell r="E296">
            <v>6782.2639671216984</v>
          </cell>
          <cell r="F296">
            <v>5906.0108752832539</v>
          </cell>
          <cell r="G296">
            <v>8411.1501588709325</v>
          </cell>
          <cell r="H296">
            <v>10787.452219897968</v>
          </cell>
          <cell r="I296">
            <v>8208.4351394004698</v>
          </cell>
          <cell r="J296">
            <v>15618.835934146364</v>
          </cell>
          <cell r="K296">
            <v>14969.681219691214</v>
          </cell>
          <cell r="L296">
            <v>12032.590351383289</v>
          </cell>
        </row>
        <row r="297">
          <cell r="A297" t="str">
            <v>P4Z</v>
          </cell>
          <cell r="B297" t="str">
            <v>P4Z60 : Agents de sécurité</v>
          </cell>
          <cell r="C297" t="str">
            <v>532a : Gendarmes (de grade inférieur à adjudant)</v>
          </cell>
          <cell r="D297">
            <v>62455.079945300386</v>
          </cell>
          <cell r="E297">
            <v>74938.419335165541</v>
          </cell>
          <cell r="F297">
            <v>96573.284570293545</v>
          </cell>
          <cell r="G297">
            <v>100323.40120128627</v>
          </cell>
          <cell r="H297">
            <v>82598.589310701223</v>
          </cell>
          <cell r="I297">
            <v>97153.215239701894</v>
          </cell>
          <cell r="J297">
            <v>73540.311742747668</v>
          </cell>
          <cell r="K297">
            <v>47941.869100036281</v>
          </cell>
          <cell r="L297">
            <v>65883.058993117214</v>
          </cell>
        </row>
        <row r="298">
          <cell r="A298" t="str">
            <v>P4Z</v>
          </cell>
          <cell r="B298" t="str">
            <v>P4Z60 : Agents de sécurité</v>
          </cell>
          <cell r="C298" t="str">
            <v>531a : Agents de police de l’État</v>
          </cell>
          <cell r="D298">
            <v>93689.086317725814</v>
          </cell>
          <cell r="E298">
            <v>88870.385012015511</v>
          </cell>
          <cell r="F298">
            <v>79583.986296835108</v>
          </cell>
          <cell r="G298">
            <v>81255.756480255659</v>
          </cell>
          <cell r="H298">
            <v>89808.423343392235</v>
          </cell>
          <cell r="I298">
            <v>108470.87690077961</v>
          </cell>
          <cell r="J298">
            <v>102990.02089460245</v>
          </cell>
          <cell r="K298">
            <v>95583.249134228536</v>
          </cell>
          <cell r="L298">
            <v>82493.988924346442</v>
          </cell>
        </row>
        <row r="299">
          <cell r="A299" t="str">
            <v>P4Z</v>
          </cell>
          <cell r="B299" t="str">
            <v>P4Z60 : Agents de sécurité</v>
          </cell>
          <cell r="C299" t="str">
            <v>531c : Surveillants de l’administration pénitentiaire</v>
          </cell>
          <cell r="D299">
            <v>15131.564483401409</v>
          </cell>
          <cell r="E299">
            <v>17328.836364409559</v>
          </cell>
          <cell r="F299">
            <v>30949.581371716402</v>
          </cell>
          <cell r="G299">
            <v>32412.262356448951</v>
          </cell>
          <cell r="H299">
            <v>22829.689559301616</v>
          </cell>
          <cell r="I299">
            <v>14467.061738245442</v>
          </cell>
          <cell r="J299">
            <v>14677.889041761775</v>
          </cell>
          <cell r="K299">
            <v>12981.250077137334</v>
          </cell>
          <cell r="L299">
            <v>17735.554331305117</v>
          </cell>
        </row>
        <row r="300">
          <cell r="A300" t="str">
            <v>P4Z</v>
          </cell>
          <cell r="B300" t="str">
            <v>P4Z60 : Agents de sécurité</v>
          </cell>
          <cell r="C300" t="str">
            <v>532b : Sergents et sous-officiers de grade équivalent des Armées (sauf pompiers militaires)</v>
          </cell>
          <cell r="D300">
            <v>40207.213191377559</v>
          </cell>
          <cell r="E300">
            <v>38727.588993056357</v>
          </cell>
          <cell r="F300">
            <v>33400.78314630207</v>
          </cell>
          <cell r="G300">
            <v>32729.663419648932</v>
          </cell>
          <cell r="H300">
            <v>32645.651179662058</v>
          </cell>
          <cell r="I300">
            <v>41892.689927000552</v>
          </cell>
          <cell r="J300">
            <v>41431.427248806744</v>
          </cell>
          <cell r="K300">
            <v>39523.338674755454</v>
          </cell>
          <cell r="L300">
            <v>39666.87365057048</v>
          </cell>
        </row>
        <row r="301">
          <cell r="A301" t="str">
            <v>P4Z</v>
          </cell>
          <cell r="B301" t="str">
            <v>P4Z60 : Agents de sécurité</v>
          </cell>
          <cell r="C301" t="str">
            <v>532c : Hommes du rang (sauf pompiers militaires)</v>
          </cell>
          <cell r="D301">
            <v>40819.427855566137</v>
          </cell>
          <cell r="E301">
            <v>35213.759128328908</v>
          </cell>
          <cell r="F301">
            <v>47835.573015499969</v>
          </cell>
          <cell r="G301">
            <v>44532.047683501492</v>
          </cell>
          <cell r="H301">
            <v>44560.826847904384</v>
          </cell>
          <cell r="I301">
            <v>46553.80349633508</v>
          </cell>
          <cell r="J301">
            <v>39555.458124044737</v>
          </cell>
          <cell r="K301">
            <v>45546.231725005069</v>
          </cell>
          <cell r="L301">
            <v>37356.593717648597</v>
          </cell>
        </row>
        <row r="302">
          <cell r="A302" t="str">
            <v>P4Z</v>
          </cell>
          <cell r="B302" t="str">
            <v>P4Z60 : Agents de sécurité</v>
          </cell>
          <cell r="C302" t="str">
            <v>533a : Pompiers (y.c. pompiers militaires)</v>
          </cell>
          <cell r="D302">
            <v>45556.919414236188</v>
          </cell>
          <cell r="E302">
            <v>45395.574965867738</v>
          </cell>
          <cell r="F302">
            <v>48181.130373788474</v>
          </cell>
          <cell r="G302">
            <v>56827.21562639912</v>
          </cell>
          <cell r="H302">
            <v>56525.156590308623</v>
          </cell>
          <cell r="I302">
            <v>50555.420150952828</v>
          </cell>
          <cell r="J302">
            <v>52771.592264821571</v>
          </cell>
          <cell r="K302">
            <v>44169.79269020418</v>
          </cell>
          <cell r="L302">
            <v>39729.373287682844</v>
          </cell>
        </row>
        <row r="303">
          <cell r="A303" t="str">
            <v>P4Z</v>
          </cell>
          <cell r="B303" t="str">
            <v>P4Z61 : Agents de police municipale</v>
          </cell>
          <cell r="C303" t="str">
            <v>531b : Agents des polices municipales</v>
          </cell>
          <cell r="D303">
            <v>20826.727764491443</v>
          </cell>
          <cell r="E303">
            <v>25663.369412638578</v>
          </cell>
          <cell r="F303">
            <v>13865.87452543182</v>
          </cell>
          <cell r="G303">
            <v>18057.004375280208</v>
          </cell>
          <cell r="H303">
            <v>21319.389635176824</v>
          </cell>
          <cell r="I303">
            <v>31244.119881895851</v>
          </cell>
          <cell r="J303">
            <v>23716.825452617963</v>
          </cell>
          <cell r="K303">
            <v>19396.574703199894</v>
          </cell>
          <cell r="L303">
            <v>19366.783137656472</v>
          </cell>
        </row>
        <row r="304">
          <cell r="A304" t="str">
            <v>P4Z</v>
          </cell>
          <cell r="B304" t="str">
            <v>P4Z80 : Cadres interm. police et armée</v>
          </cell>
          <cell r="C304" t="str">
            <v>452a : Inspecteurs et officiers de police</v>
          </cell>
          <cell r="D304">
            <v>13657.502045070556</v>
          </cell>
          <cell r="E304">
            <v>18451.401052917052</v>
          </cell>
          <cell r="F304">
            <v>17291.785175107325</v>
          </cell>
          <cell r="G304">
            <v>13397.822773148771</v>
          </cell>
          <cell r="H304">
            <v>11893.877446759992</v>
          </cell>
          <cell r="I304">
            <v>13896.908456652973</v>
          </cell>
          <cell r="J304">
            <v>16393.335367083007</v>
          </cell>
          <cell r="K304">
            <v>12487.193484615967</v>
          </cell>
          <cell r="L304">
            <v>12091.977283512695</v>
          </cell>
        </row>
        <row r="305">
          <cell r="A305" t="str">
            <v>P4Z</v>
          </cell>
          <cell r="B305" t="str">
            <v>P4Z80 : Cadres interm. police et armée</v>
          </cell>
          <cell r="C305" t="str">
            <v>452b : Adjudants-chefs, adjudants et sous-officiers de rang supérieur de l’Armée et de la Gendarmerie</v>
          </cell>
          <cell r="D305">
            <v>59296.532455594373</v>
          </cell>
          <cell r="E305">
            <v>59026.185008918139</v>
          </cell>
          <cell r="F305">
            <v>56928.295904449835</v>
          </cell>
          <cell r="G305">
            <v>53890.27965955461</v>
          </cell>
          <cell r="H305">
            <v>48739.530425989164</v>
          </cell>
          <cell r="I305">
            <v>59379.595372790704</v>
          </cell>
          <cell r="J305">
            <v>58001.096058756622</v>
          </cell>
          <cell r="K305">
            <v>61282.359586260689</v>
          </cell>
          <cell r="L305">
            <v>58606.141721765831</v>
          </cell>
        </row>
        <row r="306">
          <cell r="A306" t="str">
            <v>Q0Z</v>
          </cell>
          <cell r="B306" t="str">
            <v>Q0Z60 : Employés banque et assurances</v>
          </cell>
          <cell r="C306" t="str">
            <v>545a : Employés administratifs des services techniques de la banque</v>
          </cell>
          <cell r="D306">
            <v>58874.566575225959</v>
          </cell>
          <cell r="E306">
            <v>79303.102863323715</v>
          </cell>
          <cell r="F306">
            <v>65319.043713338011</v>
          </cell>
          <cell r="G306">
            <v>57089.955039380278</v>
          </cell>
          <cell r="H306">
            <v>65939.463704554786</v>
          </cell>
          <cell r="I306">
            <v>71247.911627067515</v>
          </cell>
          <cell r="J306">
            <v>59293.750546763251</v>
          </cell>
          <cell r="K306">
            <v>54989.90832167949</v>
          </cell>
          <cell r="L306">
            <v>62340.04085723513</v>
          </cell>
        </row>
        <row r="307">
          <cell r="A307" t="str">
            <v>Q0Z</v>
          </cell>
          <cell r="B307" t="str">
            <v>Q0Z60 : Employés banque et assurances</v>
          </cell>
          <cell r="C307" t="str">
            <v>545b : Employés des services commerciaux de la banque</v>
          </cell>
          <cell r="D307">
            <v>100022.83688422527</v>
          </cell>
          <cell r="E307">
            <v>105341.79552033951</v>
          </cell>
          <cell r="F307">
            <v>95520.521584935559</v>
          </cell>
          <cell r="G307">
            <v>113246.67539612767</v>
          </cell>
          <cell r="H307">
            <v>119915.73007358459</v>
          </cell>
          <cell r="I307">
            <v>90954.230561808916</v>
          </cell>
          <cell r="J307">
            <v>98385.16378532532</v>
          </cell>
          <cell r="K307">
            <v>106314.83743798255</v>
          </cell>
          <cell r="L307">
            <v>95368.509429367943</v>
          </cell>
        </row>
        <row r="308">
          <cell r="A308" t="str">
            <v>Q0Z</v>
          </cell>
          <cell r="B308" t="str">
            <v>Q0Z60 : Employés banque et assurances</v>
          </cell>
          <cell r="C308" t="str">
            <v>545c : Employés des services techniques des assurances</v>
          </cell>
          <cell r="D308">
            <v>67966.671020680486</v>
          </cell>
          <cell r="E308">
            <v>57655.751826301646</v>
          </cell>
          <cell r="F308">
            <v>54620.024643006174</v>
          </cell>
          <cell r="G308">
            <v>57308.132911955458</v>
          </cell>
          <cell r="H308">
            <v>70138.515796279768</v>
          </cell>
          <cell r="I308">
            <v>72552.526552122785</v>
          </cell>
          <cell r="J308">
            <v>72323.860202250755</v>
          </cell>
          <cell r="K308">
            <v>71747.775655300909</v>
          </cell>
          <cell r="L308">
            <v>59828.377204489807</v>
          </cell>
        </row>
        <row r="309">
          <cell r="A309" t="str">
            <v>Q0Z</v>
          </cell>
          <cell r="B309" t="str">
            <v>Q0Z60 : Employés banque et assurances</v>
          </cell>
          <cell r="C309" t="str">
            <v>545d : Employés des services techniques des organismes de sécurité sociale et assimilés</v>
          </cell>
          <cell r="D309">
            <v>64503.892501129238</v>
          </cell>
          <cell r="E309">
            <v>68124.504717252392</v>
          </cell>
          <cell r="F309">
            <v>63504.675128253177</v>
          </cell>
          <cell r="G309">
            <v>68200.755767446753</v>
          </cell>
          <cell r="H309">
            <v>64172.263597308345</v>
          </cell>
          <cell r="I309">
            <v>61884.782138716655</v>
          </cell>
          <cell r="J309">
            <v>69033.872478785139</v>
          </cell>
          <cell r="K309">
            <v>63720.259493001693</v>
          </cell>
          <cell r="L309">
            <v>60757.545531600852</v>
          </cell>
        </row>
        <row r="310">
          <cell r="A310" t="str">
            <v>Q1Z</v>
          </cell>
          <cell r="B310" t="str">
            <v>Q1Z80 : Tech. de la banque</v>
          </cell>
          <cell r="C310" t="str">
            <v>467a : Chargés de clientèle bancaire</v>
          </cell>
          <cell r="D310">
            <v>73620.146354548997</v>
          </cell>
          <cell r="E310">
            <v>61928.022179632411</v>
          </cell>
          <cell r="F310">
            <v>61322.038615984544</v>
          </cell>
          <cell r="G310">
            <v>72067.705863043579</v>
          </cell>
          <cell r="H310">
            <v>67500.985487866288</v>
          </cell>
          <cell r="I310">
            <v>63887.806175151782</v>
          </cell>
          <cell r="J310">
            <v>69122.460871649135</v>
          </cell>
          <cell r="K310">
            <v>83241.652664083871</v>
          </cell>
          <cell r="L310">
            <v>68496.325527913956</v>
          </cell>
        </row>
        <row r="311">
          <cell r="A311" t="str">
            <v>Q1Z</v>
          </cell>
          <cell r="B311" t="str">
            <v>Q1Z80 : Tech. de la banque</v>
          </cell>
          <cell r="C311" t="str">
            <v>467b : Techniciens des opérations bancaires</v>
          </cell>
          <cell r="D311">
            <v>24012.190758985656</v>
          </cell>
          <cell r="E311">
            <v>24207.892167974955</v>
          </cell>
          <cell r="F311">
            <v>18876.231088065771</v>
          </cell>
          <cell r="G311">
            <v>19552.869768028668</v>
          </cell>
          <cell r="H311">
            <v>28205.93604031999</v>
          </cell>
          <cell r="I311">
            <v>29756.952013982722</v>
          </cell>
          <cell r="J311">
            <v>24051.760850357747</v>
          </cell>
          <cell r="K311">
            <v>23847.47896795451</v>
          </cell>
          <cell r="L311">
            <v>24137.332458644709</v>
          </cell>
        </row>
        <row r="312">
          <cell r="A312" t="str">
            <v>Q1Z</v>
          </cell>
          <cell r="B312" t="str">
            <v>Q1Z81 : Tech. des assurances</v>
          </cell>
          <cell r="C312" t="str">
            <v>467c : Professions intermédiaires techniques et commerciales des assurances</v>
          </cell>
          <cell r="D312">
            <v>70571.809194007306</v>
          </cell>
          <cell r="E312">
            <v>58387.881215826106</v>
          </cell>
          <cell r="F312">
            <v>54533.625994240603</v>
          </cell>
          <cell r="G312">
            <v>58932.790584245675</v>
          </cell>
          <cell r="H312">
            <v>60620.700189635194</v>
          </cell>
          <cell r="I312">
            <v>61407.229716939888</v>
          </cell>
          <cell r="J312">
            <v>72022.958905418389</v>
          </cell>
          <cell r="K312">
            <v>71753.058191087111</v>
          </cell>
          <cell r="L312">
            <v>67939.410485516433</v>
          </cell>
        </row>
        <row r="313">
          <cell r="A313" t="str">
            <v>Q1Z</v>
          </cell>
          <cell r="B313" t="str">
            <v>Q1Z81 : Tech. des assurances</v>
          </cell>
          <cell r="C313" t="str">
            <v>467d : Professions intermédiaires techniques des organismes de sécurité sociale</v>
          </cell>
          <cell r="D313">
            <v>43318.46518933573</v>
          </cell>
          <cell r="E313">
            <v>35383.906525707556</v>
          </cell>
          <cell r="F313">
            <v>39499.619461404312</v>
          </cell>
          <cell r="G313">
            <v>36824.048086371702</v>
          </cell>
          <cell r="H313">
            <v>37698.816300307873</v>
          </cell>
          <cell r="I313">
            <v>33729.732486282985</v>
          </cell>
          <cell r="J313">
            <v>48462.271003635688</v>
          </cell>
          <cell r="K313">
            <v>42213.642102657133</v>
          </cell>
          <cell r="L313">
            <v>39279.482461714375</v>
          </cell>
        </row>
        <row r="314">
          <cell r="A314" t="str">
            <v>Q2Z</v>
          </cell>
          <cell r="B314" t="str">
            <v>Q2Z90 : Cadres de la banque</v>
          </cell>
          <cell r="C314" t="str">
            <v>376a : Cadres des marchés financiers</v>
          </cell>
          <cell r="D314">
            <v>13444.096937235327</v>
          </cell>
          <cell r="E314">
            <v>7704.2727024812502</v>
          </cell>
          <cell r="F314">
            <v>2349.9754303863415</v>
          </cell>
          <cell r="G314">
            <v>4575.5875275414455</v>
          </cell>
          <cell r="H314">
            <v>6762.8858470091754</v>
          </cell>
          <cell r="I314">
            <v>8218.0072443324389</v>
          </cell>
          <cell r="J314">
            <v>13172.179003457397</v>
          </cell>
          <cell r="K314">
            <v>12727.46333420768</v>
          </cell>
          <cell r="L314">
            <v>14432.6484740409</v>
          </cell>
        </row>
        <row r="315">
          <cell r="A315" t="str">
            <v>Q2Z</v>
          </cell>
          <cell r="B315" t="str">
            <v>Q2Z90 : Cadres de la banque</v>
          </cell>
          <cell r="C315" t="str">
            <v>376b : Cadres des opérations bancaires</v>
          </cell>
          <cell r="D315">
            <v>43226.773447167885</v>
          </cell>
          <cell r="E315">
            <v>32665.774578241217</v>
          </cell>
          <cell r="F315">
            <v>21004.436481854191</v>
          </cell>
          <cell r="G315">
            <v>27254.368490806417</v>
          </cell>
          <cell r="H315">
            <v>34426.889004659402</v>
          </cell>
          <cell r="I315">
            <v>43519.381510838648</v>
          </cell>
          <cell r="J315">
            <v>37594.991945567541</v>
          </cell>
          <cell r="K315">
            <v>43615.029148929701</v>
          </cell>
          <cell r="L315">
            <v>48470.299247006427</v>
          </cell>
        </row>
        <row r="316">
          <cell r="A316" t="str">
            <v>Q2Z</v>
          </cell>
          <cell r="B316" t="str">
            <v>Q2Z90 : Cadres de la banque</v>
          </cell>
          <cell r="C316" t="str">
            <v>376c : Cadres commerciaux de la banque</v>
          </cell>
          <cell r="D316">
            <v>60990.616657472645</v>
          </cell>
          <cell r="E316">
            <v>38087.203382326028</v>
          </cell>
          <cell r="F316">
            <v>48180.085041123551</v>
          </cell>
          <cell r="G316">
            <v>61613.676533573358</v>
          </cell>
          <cell r="H316">
            <v>61346.877926790781</v>
          </cell>
          <cell r="I316">
            <v>62335.89501526433</v>
          </cell>
          <cell r="J316">
            <v>62368.96290346692</v>
          </cell>
          <cell r="K316">
            <v>61072.673057027852</v>
          </cell>
          <cell r="L316">
            <v>59530.214011923155</v>
          </cell>
        </row>
        <row r="317">
          <cell r="A317" t="str">
            <v>Q2Z</v>
          </cell>
          <cell r="B317" t="str">
            <v>Q2Z90 : Cadres de la banque</v>
          </cell>
          <cell r="C317" t="str">
            <v>376d : Chefs d’établissements et responsables de l’exploitation bancaire</v>
          </cell>
          <cell r="D317">
            <v>53911.87725867518</v>
          </cell>
          <cell r="E317">
            <v>36574.636568403148</v>
          </cell>
          <cell r="F317">
            <v>41385.693385738465</v>
          </cell>
          <cell r="G317">
            <v>45048.384359850788</v>
          </cell>
          <cell r="H317">
            <v>50018.241529873747</v>
          </cell>
          <cell r="I317">
            <v>47862.943762284398</v>
          </cell>
          <cell r="J317">
            <v>49938.800727020091</v>
          </cell>
          <cell r="K317">
            <v>58119.922880860482</v>
          </cell>
          <cell r="L317">
            <v>53676.908168144975</v>
          </cell>
        </row>
        <row r="318">
          <cell r="A318" t="str">
            <v>Q2Z</v>
          </cell>
          <cell r="B318" t="str">
            <v>Q2Z91 : Cadres des assurances</v>
          </cell>
          <cell r="C318" t="str">
            <v>226a : Agents généraux et courtiers d’assurance indépendants 0 à 9 salariés</v>
          </cell>
          <cell r="D318">
            <v>15846.455134283913</v>
          </cell>
          <cell r="E318">
            <v>13814.259516788075</v>
          </cell>
          <cell r="F318">
            <v>11496.069482184539</v>
          </cell>
          <cell r="G318">
            <v>16408.350696044905</v>
          </cell>
          <cell r="H318">
            <v>22924.007756847652</v>
          </cell>
          <cell r="I318">
            <v>19020.578655746882</v>
          </cell>
          <cell r="J318">
            <v>14568.136588352672</v>
          </cell>
          <cell r="K318">
            <v>16068.38512903067</v>
          </cell>
          <cell r="L318">
            <v>16902.843685468397</v>
          </cell>
        </row>
        <row r="319">
          <cell r="A319" t="str">
            <v>Q2Z</v>
          </cell>
          <cell r="B319" t="str">
            <v>Q2Z91 : Cadres des assurances</v>
          </cell>
          <cell r="C319" t="str">
            <v>376e : Cadres des services techniques des assurances</v>
          </cell>
          <cell r="D319">
            <v>55443.497622930096</v>
          </cell>
          <cell r="E319">
            <v>50227.729363051927</v>
          </cell>
          <cell r="F319">
            <v>45984.136858350597</v>
          </cell>
          <cell r="G319">
            <v>45933.806130962257</v>
          </cell>
          <cell r="H319">
            <v>48126.105075061583</v>
          </cell>
          <cell r="I319">
            <v>55911.162206991976</v>
          </cell>
          <cell r="J319">
            <v>51030.918432207342</v>
          </cell>
          <cell r="K319">
            <v>51918.775959868028</v>
          </cell>
          <cell r="L319">
            <v>63380.79847671491</v>
          </cell>
        </row>
        <row r="320">
          <cell r="A320" t="str">
            <v>Q2Z</v>
          </cell>
          <cell r="B320" t="str">
            <v>Q2Z91 : Cadres des assurances</v>
          </cell>
          <cell r="C320" t="str">
            <v>376f : Cadres des services techniques des organismes de sécurité sociale et assimilés</v>
          </cell>
          <cell r="D320">
            <v>29021.901578340592</v>
          </cell>
          <cell r="E320">
            <v>19626.871180493363</v>
          </cell>
          <cell r="F320">
            <v>24089.881261300634</v>
          </cell>
          <cell r="G320">
            <v>33240.152398072052</v>
          </cell>
          <cell r="H320">
            <v>30486.464282163408</v>
          </cell>
          <cell r="I320">
            <v>20871.843257058557</v>
          </cell>
          <cell r="J320">
            <v>28714.150350156873</v>
          </cell>
          <cell r="K320">
            <v>30247.64181033097</v>
          </cell>
          <cell r="L320">
            <v>28103.912574533941</v>
          </cell>
        </row>
        <row r="321">
          <cell r="A321" t="str">
            <v>R0Z</v>
          </cell>
          <cell r="B321" t="str">
            <v>R0Z60 : Employés de libre service</v>
          </cell>
          <cell r="C321" t="str">
            <v>551a : Employés de libre service du commerce et magasiniers</v>
          </cell>
          <cell r="D321">
            <v>93793.594728367112</v>
          </cell>
          <cell r="E321">
            <v>88430.797165681244</v>
          </cell>
          <cell r="F321">
            <v>97469.011680791009</v>
          </cell>
          <cell r="G321">
            <v>108741.65799815991</v>
          </cell>
          <cell r="H321">
            <v>107315.68882120546</v>
          </cell>
          <cell r="I321">
            <v>115861.08469863197</v>
          </cell>
          <cell r="J321">
            <v>105943.04058508974</v>
          </cell>
          <cell r="K321">
            <v>87044.983392739494</v>
          </cell>
          <cell r="L321">
            <v>88392.760207272091</v>
          </cell>
        </row>
        <row r="322">
          <cell r="A322" t="str">
            <v>R0Z</v>
          </cell>
          <cell r="B322" t="str">
            <v>R0Z61 : Caissiers</v>
          </cell>
          <cell r="C322" t="str">
            <v>552a : Caissiers de magasin</v>
          </cell>
          <cell r="D322">
            <v>192905.4078071822</v>
          </cell>
          <cell r="E322">
            <v>201813.81872393511</v>
          </cell>
          <cell r="F322">
            <v>215793.43931900838</v>
          </cell>
          <cell r="G322">
            <v>201479.1674413594</v>
          </cell>
          <cell r="H322">
            <v>207059.99992657354</v>
          </cell>
          <cell r="I322">
            <v>208136.93510263457</v>
          </cell>
          <cell r="J322">
            <v>190799.1423996948</v>
          </cell>
          <cell r="K322">
            <v>180167.52207954615</v>
          </cell>
          <cell r="L322">
            <v>207749.55894230562</v>
          </cell>
        </row>
        <row r="323">
          <cell r="A323" t="str">
            <v>R0Z</v>
          </cell>
          <cell r="B323" t="str">
            <v>R0Z61 : Caissiers</v>
          </cell>
          <cell r="C323" t="str">
            <v>554j : Pompistes et gérants de station-service (salariés ou mandataires)</v>
          </cell>
          <cell r="D323">
            <v>13791.924005400668</v>
          </cell>
          <cell r="E323">
            <v>17066.714798799574</v>
          </cell>
          <cell r="F323">
            <v>14353.945321471034</v>
          </cell>
          <cell r="G323">
            <v>11097.697546881913</v>
          </cell>
          <cell r="H323">
            <v>10360.975860055773</v>
          </cell>
          <cell r="I323">
            <v>10331.986441801422</v>
          </cell>
          <cell r="J323">
            <v>14477.497978138936</v>
          </cell>
          <cell r="K323">
            <v>15230.344049176958</v>
          </cell>
          <cell r="L323">
            <v>11667.929988886113</v>
          </cell>
        </row>
        <row r="324">
          <cell r="A324" t="str">
            <v>R1Z</v>
          </cell>
          <cell r="B324" t="str">
            <v>R1Z60 : Vendeurs prod. alimentaires</v>
          </cell>
          <cell r="C324" t="str">
            <v>219a : Aides familiaux non salariés ou associés d’artisans, effectuant un travail administratif ou commercial</v>
          </cell>
          <cell r="D324">
            <v>38787.89709126902</v>
          </cell>
          <cell r="E324">
            <v>62167.638314823707</v>
          </cell>
          <cell r="F324">
            <v>46711.640589664319</v>
          </cell>
          <cell r="G324">
            <v>40793.031416623526</v>
          </cell>
          <cell r="H324">
            <v>50459.656829737964</v>
          </cell>
          <cell r="I324">
            <v>40202.069551661378</v>
          </cell>
          <cell r="J324">
            <v>40694.712955632756</v>
          </cell>
          <cell r="K324">
            <v>46637.128092067134</v>
          </cell>
          <cell r="L324">
            <v>29031.850226107184</v>
          </cell>
        </row>
        <row r="325">
          <cell r="A325" t="str">
            <v>R1Z</v>
          </cell>
          <cell r="B325" t="str">
            <v>R1Z60 : Vendeurs prod. alimentaires</v>
          </cell>
          <cell r="C325" t="str">
            <v>554a : Vendeurs en alimentation</v>
          </cell>
          <cell r="D325">
            <v>141565.77135910676</v>
          </cell>
          <cell r="E325">
            <v>145991.38484471716</v>
          </cell>
          <cell r="F325">
            <v>143942.91878514391</v>
          </cell>
          <cell r="G325">
            <v>141284.97647649757</v>
          </cell>
          <cell r="H325">
            <v>137188.69935778144</v>
          </cell>
          <cell r="I325">
            <v>134029.49792412398</v>
          </cell>
          <cell r="J325">
            <v>145276.23300453331</v>
          </cell>
          <cell r="K325">
            <v>144206.1974116374</v>
          </cell>
          <cell r="L325">
            <v>135214.88366114951</v>
          </cell>
        </row>
        <row r="326">
          <cell r="A326" t="str">
            <v>R1Z</v>
          </cell>
          <cell r="B326" t="str">
            <v>R1Z61 : Vendeurs équip. du foyer, bricolage</v>
          </cell>
          <cell r="C326" t="str">
            <v>554b : Vendeurs en ameublement, décor, équipement du foyer</v>
          </cell>
          <cell r="D326">
            <v>65689.616470020614</v>
          </cell>
          <cell r="E326">
            <v>60335.42910135963</v>
          </cell>
          <cell r="F326">
            <v>52404.187350433298</v>
          </cell>
          <cell r="G326">
            <v>54767.088251955473</v>
          </cell>
          <cell r="H326">
            <v>58736.015256392187</v>
          </cell>
          <cell r="I326">
            <v>61832.111956025961</v>
          </cell>
          <cell r="J326">
            <v>58932.872613082516</v>
          </cell>
          <cell r="K326">
            <v>65447.780090278058</v>
          </cell>
          <cell r="L326">
            <v>72688.196706701274</v>
          </cell>
        </row>
        <row r="327">
          <cell r="A327" t="str">
            <v>R1Z</v>
          </cell>
          <cell r="B327" t="str">
            <v>R1Z61 : Vendeurs équip. du foyer, bricolage</v>
          </cell>
          <cell r="C327" t="str">
            <v>554c : Vendeurs en droguerie, bazar, quincaillerie, bricolage</v>
          </cell>
          <cell r="D327">
            <v>50529.893229820707</v>
          </cell>
          <cell r="E327">
            <v>41163.251189118229</v>
          </cell>
          <cell r="F327">
            <v>39960.890943870923</v>
          </cell>
          <cell r="G327">
            <v>36742.032454288936</v>
          </cell>
          <cell r="H327">
            <v>45047.720299262968</v>
          </cell>
          <cell r="I327">
            <v>41931.269118443102</v>
          </cell>
          <cell r="J327">
            <v>49245.148052644232</v>
          </cell>
          <cell r="K327">
            <v>51276.571082109971</v>
          </cell>
          <cell r="L327">
            <v>51067.960554707926</v>
          </cell>
        </row>
        <row r="328">
          <cell r="A328" t="str">
            <v>R1Z</v>
          </cell>
          <cell r="B328" t="str">
            <v>R1Z62 : Vendeurs habillemt, luxe, sport loisirs</v>
          </cell>
          <cell r="C328" t="str">
            <v>554d : Vendeurs du commerce de fleurs</v>
          </cell>
          <cell r="D328">
            <v>29966.53232970809</v>
          </cell>
          <cell r="E328">
            <v>20445.820489319485</v>
          </cell>
          <cell r="F328">
            <v>24783.450535968732</v>
          </cell>
          <cell r="G328">
            <v>21206.696143534184</v>
          </cell>
          <cell r="H328">
            <v>25270.315028071411</v>
          </cell>
          <cell r="I328">
            <v>34038.004925440851</v>
          </cell>
          <cell r="J328">
            <v>32159.96823889617</v>
          </cell>
          <cell r="K328">
            <v>29276.702185076898</v>
          </cell>
          <cell r="L328">
            <v>28462.9265651512</v>
          </cell>
        </row>
        <row r="329">
          <cell r="A329" t="str">
            <v>R1Z</v>
          </cell>
          <cell r="B329" t="str">
            <v>R1Z62 : Vendeurs habillemt, luxe, sport loisirs</v>
          </cell>
          <cell r="C329" t="str">
            <v>554e : Vendeurs en habillement et articles de sport</v>
          </cell>
          <cell r="D329">
            <v>151122.19308598575</v>
          </cell>
          <cell r="E329">
            <v>138540.65853910093</v>
          </cell>
          <cell r="F329">
            <v>135313.71066257943</v>
          </cell>
          <cell r="G329">
            <v>148249.93447568029</v>
          </cell>
          <cell r="H329">
            <v>146964.87855174148</v>
          </cell>
          <cell r="I329">
            <v>149306.19812599145</v>
          </cell>
          <cell r="J329">
            <v>153283.11663181393</v>
          </cell>
          <cell r="K329">
            <v>154641.54651431405</v>
          </cell>
          <cell r="L329">
            <v>145441.91611182934</v>
          </cell>
        </row>
        <row r="330">
          <cell r="A330" t="str">
            <v>R1Z</v>
          </cell>
          <cell r="B330" t="str">
            <v>R1Z62 : Vendeurs habillemt, luxe, sport loisirs</v>
          </cell>
          <cell r="C330" t="str">
            <v>554f : Vendeurs en produits de beauté, de luxe (hors biens culturels) et optique</v>
          </cell>
          <cell r="D330">
            <v>48654.771860353532</v>
          </cell>
          <cell r="E330">
            <v>51852.051512434948</v>
          </cell>
          <cell r="F330">
            <v>58957.033882198026</v>
          </cell>
          <cell r="G330">
            <v>57342.556025299433</v>
          </cell>
          <cell r="H330">
            <v>51222.05719574161</v>
          </cell>
          <cell r="I330">
            <v>55290.193909471171</v>
          </cell>
          <cell r="J330">
            <v>49172.227093554764</v>
          </cell>
          <cell r="K330">
            <v>50717.631752773159</v>
          </cell>
          <cell r="L330">
            <v>46074.456734732674</v>
          </cell>
        </row>
        <row r="331">
          <cell r="A331" t="str">
            <v>R1Z</v>
          </cell>
          <cell r="B331" t="str">
            <v>R1Z62 : Vendeurs habillemt, luxe, sport loisirs</v>
          </cell>
          <cell r="C331" t="str">
            <v>554g : Vendeurs de biens culturels (livres, disques, multimédia, objets d’art)</v>
          </cell>
          <cell r="D331">
            <v>27428.881508626615</v>
          </cell>
          <cell r="E331">
            <v>33244.804000446828</v>
          </cell>
          <cell r="F331">
            <v>30309.77295667601</v>
          </cell>
          <cell r="G331">
            <v>29984.658646173299</v>
          </cell>
          <cell r="H331">
            <v>28817.60257679439</v>
          </cell>
          <cell r="I331">
            <v>32036.933240783288</v>
          </cell>
          <cell r="J331">
            <v>28507.6035570686</v>
          </cell>
          <cell r="K331">
            <v>28675.977256216142</v>
          </cell>
          <cell r="L331">
            <v>25103.063712595111</v>
          </cell>
        </row>
        <row r="332">
          <cell r="A332" t="str">
            <v>R1Z</v>
          </cell>
          <cell r="B332" t="str">
            <v>R1Z63 : Vendeurs en gros de matériel et équip.</v>
          </cell>
          <cell r="C332" t="str">
            <v>556a : Vendeurs en gros de biens d’équipement, biens intermédiaires</v>
          </cell>
          <cell r="D332">
            <v>39930.087250555262</v>
          </cell>
          <cell r="E332">
            <v>46134.891822827442</v>
          </cell>
          <cell r="F332">
            <v>41469.64514351431</v>
          </cell>
          <cell r="G332">
            <v>41072.922890937531</v>
          </cell>
          <cell r="H332">
            <v>50241.832799843134</v>
          </cell>
          <cell r="I332">
            <v>60765.54190495253</v>
          </cell>
          <cell r="J332">
            <v>38097.510520498749</v>
          </cell>
          <cell r="K332">
            <v>40358.578162860438</v>
          </cell>
          <cell r="L332">
            <v>41334.173068306605</v>
          </cell>
        </row>
        <row r="333">
          <cell r="A333" t="str">
            <v>R1Z</v>
          </cell>
          <cell r="B333" t="str">
            <v>R1Z66 : Vendeurs généralistes</v>
          </cell>
          <cell r="C333" t="str">
            <v>553a : Vendeurs non spécialisés</v>
          </cell>
          <cell r="D333">
            <v>171374.6427507246</v>
          </cell>
          <cell r="E333">
            <v>126344.31645243533</v>
          </cell>
          <cell r="F333">
            <v>134842.00311027232</v>
          </cell>
          <cell r="G333">
            <v>141737.6355067697</v>
          </cell>
          <cell r="H333">
            <v>150301.28017219243</v>
          </cell>
          <cell r="I333">
            <v>163027.10639636853</v>
          </cell>
          <cell r="J333">
            <v>159745.60728086342</v>
          </cell>
          <cell r="K333">
            <v>174194.66385253039</v>
          </cell>
          <cell r="L333">
            <v>180183.65711878001</v>
          </cell>
        </row>
        <row r="334">
          <cell r="A334" t="str">
            <v>R1Z</v>
          </cell>
          <cell r="B334" t="str">
            <v>R1Z66 : Vendeurs généralistes</v>
          </cell>
          <cell r="C334" t="str">
            <v>554h : Vendeurs de tabac, presse et articles divers</v>
          </cell>
          <cell r="D334">
            <v>34270.290160441749</v>
          </cell>
          <cell r="E334">
            <v>23787.201315467046</v>
          </cell>
          <cell r="F334">
            <v>24447.504306117404</v>
          </cell>
          <cell r="G334">
            <v>25735.230976458195</v>
          </cell>
          <cell r="H334">
            <v>32507.378914413835</v>
          </cell>
          <cell r="I334">
            <v>32529.39677172677</v>
          </cell>
          <cell r="J334">
            <v>32501.982179072882</v>
          </cell>
          <cell r="K334">
            <v>34876.185016548101</v>
          </cell>
          <cell r="L334">
            <v>35432.70328570428</v>
          </cell>
        </row>
        <row r="335">
          <cell r="A335" t="str">
            <v>R1Z</v>
          </cell>
          <cell r="B335" t="str">
            <v>R1Z67 : Télévendeurs</v>
          </cell>
          <cell r="C335" t="str">
            <v>555a : Vendeurs par correspondance, télévendeurs</v>
          </cell>
          <cell r="D335">
            <v>52920.976770401983</v>
          </cell>
          <cell r="E335">
            <v>37329.972529935425</v>
          </cell>
          <cell r="F335">
            <v>28437.867306686774</v>
          </cell>
          <cell r="G335">
            <v>43714.222271525432</v>
          </cell>
          <cell r="H335">
            <v>41139.66050420823</v>
          </cell>
          <cell r="I335">
            <v>40507.165743707876</v>
          </cell>
          <cell r="J335">
            <v>43624.174240238346</v>
          </cell>
          <cell r="K335">
            <v>58776.971349275984</v>
          </cell>
          <cell r="L335">
            <v>56361.784721691613</v>
          </cell>
        </row>
        <row r="336">
          <cell r="A336" t="str">
            <v>R2Z</v>
          </cell>
          <cell r="B336" t="str">
            <v>R2Z80 : Attachés commerciaux</v>
          </cell>
          <cell r="C336" t="str">
            <v>225a : Intermédiaires indépendants du commerce 0 à 9 salariés</v>
          </cell>
          <cell r="D336">
            <v>36449.477375281094</v>
          </cell>
          <cell r="E336">
            <v>28893.908001041917</v>
          </cell>
          <cell r="F336">
            <v>29797.978061656748</v>
          </cell>
          <cell r="G336">
            <v>30954.955427466801</v>
          </cell>
          <cell r="H336">
            <v>40237.386726928409</v>
          </cell>
          <cell r="I336">
            <v>40708.529990292183</v>
          </cell>
          <cell r="J336">
            <v>34111.279844481956</v>
          </cell>
          <cell r="K336">
            <v>31616.08965118766</v>
          </cell>
          <cell r="L336">
            <v>43621.062630173663</v>
          </cell>
        </row>
        <row r="337">
          <cell r="A337" t="str">
            <v>R2Z</v>
          </cell>
          <cell r="B337" t="str">
            <v>R2Z80 : Attachés commerciaux</v>
          </cell>
          <cell r="C337" t="str">
            <v>463a : Techniciens commerciaux et technico-commerciaux, représentants en informatique</v>
          </cell>
          <cell r="D337">
            <v>9848.5998377077576</v>
          </cell>
          <cell r="E337">
            <v>7118.7726706678404</v>
          </cell>
          <cell r="F337">
            <v>6855.6887536870645</v>
          </cell>
          <cell r="G337">
            <v>8400.6631563605206</v>
          </cell>
          <cell r="H337">
            <v>6859.6325104341622</v>
          </cell>
          <cell r="I337">
            <v>6697.5743663800758</v>
          </cell>
          <cell r="J337">
            <v>7164.7945093059643</v>
          </cell>
          <cell r="K337">
            <v>12364.298611145974</v>
          </cell>
          <cell r="L337">
            <v>10016.706392671338</v>
          </cell>
        </row>
        <row r="338">
          <cell r="A338" t="str">
            <v>R2Z</v>
          </cell>
          <cell r="B338" t="str">
            <v>R2Z80 : Attachés commerciaux</v>
          </cell>
          <cell r="C338" t="str">
            <v>463b : Techniciens commerciaux et technico-commerciaux, représentants en biens d’équipement, en biens intermédiaires, commerce interindustriel</v>
          </cell>
          <cell r="D338">
            <v>143109.89758575047</v>
          </cell>
          <cell r="E338">
            <v>135601.25078016464</v>
          </cell>
          <cell r="F338">
            <v>142545.17324191733</v>
          </cell>
          <cell r="G338">
            <v>139917.26435698438</v>
          </cell>
          <cell r="H338">
            <v>148235.94545986992</v>
          </cell>
          <cell r="I338">
            <v>137833.92443083206</v>
          </cell>
          <cell r="J338">
            <v>135100.07727213399</v>
          </cell>
          <cell r="K338">
            <v>140065.07763598586</v>
          </cell>
          <cell r="L338">
            <v>154164.53784913156</v>
          </cell>
        </row>
        <row r="339">
          <cell r="A339" t="str">
            <v>R2Z</v>
          </cell>
          <cell r="B339" t="str">
            <v>R2Z80 : Attachés commerciaux</v>
          </cell>
          <cell r="C339" t="str">
            <v>463c : Techniciens commerciaux et technico-commerciaux, représentants en biens de consommation auprès d’entreprises</v>
          </cell>
          <cell r="D339">
            <v>133939.45431835868</v>
          </cell>
          <cell r="E339">
            <v>132213.50609987407</v>
          </cell>
          <cell r="F339">
            <v>138031.1877327387</v>
          </cell>
          <cell r="G339">
            <v>117142.29367737724</v>
          </cell>
          <cell r="H339">
            <v>120093.43322166767</v>
          </cell>
          <cell r="I339">
            <v>120274.37361129693</v>
          </cell>
          <cell r="J339">
            <v>128257.35993891957</v>
          </cell>
          <cell r="K339">
            <v>138918.49435681559</v>
          </cell>
          <cell r="L339">
            <v>134642.50865934094</v>
          </cell>
        </row>
        <row r="340">
          <cell r="A340" t="str">
            <v>R2Z</v>
          </cell>
          <cell r="B340" t="str">
            <v>R2Z80 : Attachés commerciaux</v>
          </cell>
          <cell r="C340" t="str">
            <v>463d : Techniciens commerciaux et technico-commerciaux, représentants en services auprès d’entreprises ou de professionnels</v>
          </cell>
          <cell r="D340">
            <v>115019.83219375538</v>
          </cell>
          <cell r="E340">
            <v>131670.80923299317</v>
          </cell>
          <cell r="F340">
            <v>115829.32420396441</v>
          </cell>
          <cell r="G340">
            <v>92782.044382955981</v>
          </cell>
          <cell r="H340">
            <v>90732.345760160271</v>
          </cell>
          <cell r="I340">
            <v>89962.217406808573</v>
          </cell>
          <cell r="J340">
            <v>115582.23049091025</v>
          </cell>
          <cell r="K340">
            <v>118068.70717205104</v>
          </cell>
          <cell r="L340">
            <v>111408.55891830489</v>
          </cell>
        </row>
        <row r="341">
          <cell r="A341" t="str">
            <v>R2Z</v>
          </cell>
          <cell r="B341" t="str">
            <v>R2Z83 : Représent. auprès des particuliers</v>
          </cell>
          <cell r="C341" t="str">
            <v>463e : Techniciens commerciaux et technico-commerciaux, représentants auprès de particuliers</v>
          </cell>
          <cell r="D341">
            <v>104702.17997246173</v>
          </cell>
          <cell r="E341">
            <v>69333.306145183466</v>
          </cell>
          <cell r="F341">
            <v>73060.44020568853</v>
          </cell>
          <cell r="G341">
            <v>85923.26407119332</v>
          </cell>
          <cell r="H341">
            <v>84278.144525281125</v>
          </cell>
          <cell r="I341">
            <v>94928.841478677365</v>
          </cell>
          <cell r="J341">
            <v>120920.45303866135</v>
          </cell>
          <cell r="K341">
            <v>103746.18064117704</v>
          </cell>
          <cell r="L341">
            <v>89439.906237546806</v>
          </cell>
        </row>
        <row r="342">
          <cell r="A342" t="str">
            <v>R3Z</v>
          </cell>
          <cell r="B342" t="str">
            <v>R3Z80 : Maîtrise des magasins</v>
          </cell>
          <cell r="C342" t="str">
            <v>222a : Petits et moyens détaillants en alimentation spécialisée 0 à 9 salariés</v>
          </cell>
          <cell r="D342">
            <v>54618.235932313306</v>
          </cell>
          <cell r="E342">
            <v>67164.469438046493</v>
          </cell>
          <cell r="F342">
            <v>65905.395912698339</v>
          </cell>
          <cell r="G342">
            <v>59045.850142054609</v>
          </cell>
          <cell r="H342">
            <v>52612.707084925503</v>
          </cell>
          <cell r="I342">
            <v>54360.820205830234</v>
          </cell>
          <cell r="J342">
            <v>56440.807670788359</v>
          </cell>
          <cell r="K342">
            <v>57144.323682233517</v>
          </cell>
          <cell r="L342">
            <v>50269.576443918028</v>
          </cell>
        </row>
        <row r="343">
          <cell r="A343" t="str">
            <v>R3Z</v>
          </cell>
          <cell r="B343" t="str">
            <v>R3Z80 : Maîtrise des magasins</v>
          </cell>
          <cell r="C343" t="str">
            <v>222b : Petits et moyens détaillants en alimentation générale 0 à 9 salariés</v>
          </cell>
          <cell r="D343">
            <v>24603.80544429777</v>
          </cell>
          <cell r="E343">
            <v>26867.126434339232</v>
          </cell>
          <cell r="F343">
            <v>19422.346249896014</v>
          </cell>
          <cell r="G343">
            <v>20834.016514932693</v>
          </cell>
          <cell r="H343">
            <v>22734.09291110943</v>
          </cell>
          <cell r="I343">
            <v>30134.525674210436</v>
          </cell>
          <cell r="J343">
            <v>23168.423724652443</v>
          </cell>
          <cell r="K343">
            <v>22812.81826955486</v>
          </cell>
          <cell r="L343">
            <v>27830.174338686003</v>
          </cell>
        </row>
        <row r="344">
          <cell r="A344" t="str">
            <v>R3Z</v>
          </cell>
          <cell r="B344" t="str">
            <v>R3Z80 : Maîtrise des magasins</v>
          </cell>
          <cell r="C344" t="str">
            <v>223a : Détaillants en ameublement, décor, équipement du foyer 0 à 9 salariés</v>
          </cell>
          <cell r="D344">
            <v>27222.102947297612</v>
          </cell>
          <cell r="E344">
            <v>24934.743668326104</v>
          </cell>
          <cell r="F344">
            <v>29913.5252874746</v>
          </cell>
          <cell r="G344">
            <v>20866.587347022076</v>
          </cell>
          <cell r="H344">
            <v>19319.770473491157</v>
          </cell>
          <cell r="I344">
            <v>26823.546143181655</v>
          </cell>
          <cell r="J344">
            <v>27207.304640621238</v>
          </cell>
          <cell r="K344">
            <v>26317.827454870436</v>
          </cell>
          <cell r="L344">
            <v>28141.176746401157</v>
          </cell>
        </row>
        <row r="345">
          <cell r="A345" t="str">
            <v>R3Z</v>
          </cell>
          <cell r="B345" t="str">
            <v>R3Z80 : Maîtrise des magasins</v>
          </cell>
          <cell r="C345" t="str">
            <v>223b : Détaillants en droguerie, bazar, quincaillerie, bricolage 0 à 9 salariés</v>
          </cell>
          <cell r="D345">
            <v>12378.165338715093</v>
          </cell>
          <cell r="E345">
            <v>17478.363565299132</v>
          </cell>
          <cell r="F345">
            <v>11158.145901958032</v>
          </cell>
          <cell r="G345">
            <v>16088.470234363935</v>
          </cell>
          <cell r="H345">
            <v>11252.640596951946</v>
          </cell>
          <cell r="I345">
            <v>6826.984674916157</v>
          </cell>
          <cell r="J345">
            <v>7846.9707098628869</v>
          </cell>
          <cell r="K345">
            <v>13018.896888204226</v>
          </cell>
          <cell r="L345">
            <v>16268.628418078166</v>
          </cell>
        </row>
        <row r="346">
          <cell r="A346" t="str">
            <v>R3Z</v>
          </cell>
          <cell r="B346" t="str">
            <v>R3Z80 : Maîtrise des magasins</v>
          </cell>
          <cell r="C346" t="str">
            <v>223c : Fleuristes 0 à 9 salariés</v>
          </cell>
          <cell r="D346">
            <v>11309.5963111769</v>
          </cell>
          <cell r="E346">
            <v>11097.028208067644</v>
          </cell>
          <cell r="F346">
            <v>10271.782852741218</v>
          </cell>
          <cell r="G346">
            <v>11820.364869388735</v>
          </cell>
          <cell r="H346">
            <v>11557.361517025449</v>
          </cell>
          <cell r="I346">
            <v>14345.156866301737</v>
          </cell>
          <cell r="J346">
            <v>11137.957920161802</v>
          </cell>
          <cell r="K346">
            <v>10133.469235333332</v>
          </cell>
          <cell r="L346">
            <v>12657.361778035565</v>
          </cell>
        </row>
        <row r="347">
          <cell r="A347" t="str">
            <v>R3Z</v>
          </cell>
          <cell r="B347" t="str">
            <v>R3Z80 : Maîtrise des magasins</v>
          </cell>
          <cell r="C347" t="str">
            <v>223d : Détaillants en habillement et articles de sport 0 à 9 salariés</v>
          </cell>
          <cell r="D347">
            <v>61323.049638145683</v>
          </cell>
          <cell r="E347">
            <v>62341.509068306215</v>
          </cell>
          <cell r="F347">
            <v>65038.601191818947</v>
          </cell>
          <cell r="G347">
            <v>60246.751963353403</v>
          </cell>
          <cell r="H347">
            <v>54827.501074290485</v>
          </cell>
          <cell r="I347">
            <v>58289.212663880469</v>
          </cell>
          <cell r="J347">
            <v>55981.396133270951</v>
          </cell>
          <cell r="K347">
            <v>55570.887191838679</v>
          </cell>
          <cell r="L347">
            <v>72416.865589327426</v>
          </cell>
        </row>
        <row r="348">
          <cell r="A348" t="str">
            <v>R3Z</v>
          </cell>
          <cell r="B348" t="str">
            <v>R3Z80 : Maîtrise des magasins</v>
          </cell>
          <cell r="C348" t="str">
            <v>223e : Détaillants en produits de beauté, de luxe (hors biens culturels) 0 à 9 salariés</v>
          </cell>
          <cell r="D348">
            <v>12851.304313310573</v>
          </cell>
          <cell r="E348">
            <v>11880.650417534956</v>
          </cell>
          <cell r="F348">
            <v>9696.2926812301175</v>
          </cell>
          <cell r="G348">
            <v>18581.06924976857</v>
          </cell>
          <cell r="H348">
            <v>16685.625177007183</v>
          </cell>
          <cell r="I348">
            <v>21379.275968766586</v>
          </cell>
          <cell r="J348">
            <v>10878.559662474096</v>
          </cell>
          <cell r="K348">
            <v>13452.94511604233</v>
          </cell>
          <cell r="L348">
            <v>14222.408161415287</v>
          </cell>
        </row>
        <row r="349">
          <cell r="A349" t="str">
            <v>R3Z</v>
          </cell>
          <cell r="B349" t="str">
            <v>R3Z80 : Maîtrise des magasins</v>
          </cell>
          <cell r="C349" t="str">
            <v>223f : Détaillants en biens culturels (livres, disques, multimédia, objets d’art) 0 à 9 salariés</v>
          </cell>
          <cell r="D349">
            <v>24902.658605397348</v>
          </cell>
          <cell r="E349">
            <v>24680.170249793042</v>
          </cell>
          <cell r="F349">
            <v>25469.906160864706</v>
          </cell>
          <cell r="G349">
            <v>19701.733105720159</v>
          </cell>
          <cell r="H349">
            <v>22888.234855247469</v>
          </cell>
          <cell r="I349">
            <v>23547.555316059588</v>
          </cell>
          <cell r="J349">
            <v>23426.914569191595</v>
          </cell>
          <cell r="K349">
            <v>28264.74854425836</v>
          </cell>
          <cell r="L349">
            <v>23016.312702742096</v>
          </cell>
        </row>
        <row r="350">
          <cell r="A350" t="str">
            <v>R3Z</v>
          </cell>
          <cell r="B350" t="str">
            <v>R3Z80 : Maîtrise des magasins</v>
          </cell>
          <cell r="C350" t="str">
            <v>223g : Détaillants en tabac, presse et articles divers 0 à 9 salariés</v>
          </cell>
          <cell r="D350">
            <v>28062.994114298566</v>
          </cell>
          <cell r="E350">
            <v>24432.165954345608</v>
          </cell>
          <cell r="F350">
            <v>22466.398825071094</v>
          </cell>
          <cell r="G350">
            <v>29686.906693314253</v>
          </cell>
          <cell r="H350">
            <v>25852.37725119853</v>
          </cell>
          <cell r="I350">
            <v>23317.594155185077</v>
          </cell>
          <cell r="J350">
            <v>25688.402979561499</v>
          </cell>
          <cell r="K350">
            <v>26052.007615767965</v>
          </cell>
          <cell r="L350">
            <v>32448.571747566242</v>
          </cell>
        </row>
        <row r="351">
          <cell r="A351" t="str">
            <v>R3Z</v>
          </cell>
          <cell r="B351" t="str">
            <v>R3Z80 : Maîtrise des magasins</v>
          </cell>
          <cell r="C351" t="str">
            <v>223h : Exploitants et gérants libres de station-service 0 à 9 salariés</v>
          </cell>
          <cell r="D351">
            <v>1577.875024881936</v>
          </cell>
          <cell r="E351">
            <v>3080.8204552256084</v>
          </cell>
          <cell r="F351">
            <v>2323.8330309529661</v>
          </cell>
          <cell r="G351">
            <v>2830.3484765894159</v>
          </cell>
          <cell r="H351">
            <v>3944.862160473016</v>
          </cell>
          <cell r="I351">
            <v>8944.8481830687815</v>
          </cell>
          <cell r="J351">
            <v>2407.5211158649045</v>
          </cell>
          <cell r="K351">
            <v>1094.1303607813247</v>
          </cell>
          <cell r="L351">
            <v>1231.9735979995794</v>
          </cell>
        </row>
        <row r="352">
          <cell r="A352" t="str">
            <v>R3Z</v>
          </cell>
          <cell r="B352" t="str">
            <v>R3Z80 : Maîtrise des magasins</v>
          </cell>
          <cell r="C352" t="str">
            <v>462a : Chefs de petites surfaces de vente (salariés ou mandataires)</v>
          </cell>
          <cell r="D352">
            <v>76815.861349549246</v>
          </cell>
          <cell r="E352">
            <v>59997.16506592284</v>
          </cell>
          <cell r="F352">
            <v>58143.144602710752</v>
          </cell>
          <cell r="G352">
            <v>70645.198448274983</v>
          </cell>
          <cell r="H352">
            <v>69912.19203968205</v>
          </cell>
          <cell r="I352">
            <v>78321.885416955687</v>
          </cell>
          <cell r="J352">
            <v>68308.09613503849</v>
          </cell>
          <cell r="K352">
            <v>77949.472493714187</v>
          </cell>
          <cell r="L352">
            <v>84190.015419895091</v>
          </cell>
        </row>
        <row r="353">
          <cell r="A353" t="str">
            <v>R3Z</v>
          </cell>
          <cell r="B353" t="str">
            <v>R3Z80 : Maîtrise des magasins</v>
          </cell>
          <cell r="C353" t="str">
            <v>462b : Maîtrise de l’exploitation des magasins de vente</v>
          </cell>
          <cell r="D353">
            <v>75527.406635916792</v>
          </cell>
          <cell r="E353">
            <v>67271.048503370839</v>
          </cell>
          <cell r="F353">
            <v>74747.970126333952</v>
          </cell>
          <cell r="G353">
            <v>75771.912971141312</v>
          </cell>
          <cell r="H353">
            <v>76565.23630188372</v>
          </cell>
          <cell r="I353">
            <v>85202.133362820488</v>
          </cell>
          <cell r="J353">
            <v>77462.764149432769</v>
          </cell>
          <cell r="K353">
            <v>77528.086973654688</v>
          </cell>
          <cell r="L353">
            <v>71591.368784662918</v>
          </cell>
        </row>
        <row r="354">
          <cell r="A354" t="str">
            <v>R3Z</v>
          </cell>
          <cell r="B354" t="str">
            <v>R3Z80 : Maîtrise des magasins</v>
          </cell>
          <cell r="C354" t="str">
            <v>462d : Animateurs commerciaux des magasins de vente, marchandiseurs (non cadres)</v>
          </cell>
          <cell r="D354">
            <v>36035.307850195102</v>
          </cell>
          <cell r="E354">
            <v>26938.682110095251</v>
          </cell>
          <cell r="F354">
            <v>28155.588821032918</v>
          </cell>
          <cell r="G354">
            <v>35402.778576677243</v>
          </cell>
          <cell r="H354">
            <v>33224.014038688081</v>
          </cell>
          <cell r="I354">
            <v>33427.832719505248</v>
          </cell>
          <cell r="J354">
            <v>30407.170097797047</v>
          </cell>
          <cell r="K354">
            <v>38246.443869490657</v>
          </cell>
          <cell r="L354">
            <v>39452.309583297611</v>
          </cell>
        </row>
        <row r="355">
          <cell r="A355" t="str">
            <v>R3Z</v>
          </cell>
          <cell r="B355" t="str">
            <v>R3Z81 : Intermédiaires du commerce</v>
          </cell>
          <cell r="C355" t="str">
            <v>221a : Petits et moyens grossistes en alimentation 0 à 9 salariés</v>
          </cell>
          <cell r="D355">
            <v>10154.807616216209</v>
          </cell>
          <cell r="E355">
            <v>14993.452778492778</v>
          </cell>
          <cell r="F355">
            <v>7996.0933396486216</v>
          </cell>
          <cell r="G355">
            <v>7832.4134466227933</v>
          </cell>
          <cell r="H355">
            <v>19120.531567566104</v>
          </cell>
          <cell r="I355">
            <v>17024.90902568126</v>
          </cell>
          <cell r="J355">
            <v>10217.684829160067</v>
          </cell>
          <cell r="K355">
            <v>9852.2681608859184</v>
          </cell>
          <cell r="L355">
            <v>10394.469858602641</v>
          </cell>
        </row>
        <row r="356">
          <cell r="A356" t="str">
            <v>R3Z</v>
          </cell>
          <cell r="B356" t="str">
            <v>R3Z81 : Intermédiaires du commerce</v>
          </cell>
          <cell r="C356" t="str">
            <v>221b : Petits et moyens grossistes en produits non alimentaires 0 à 9 salariés</v>
          </cell>
          <cell r="D356">
            <v>31735.660804098239</v>
          </cell>
          <cell r="E356">
            <v>22038.623931533304</v>
          </cell>
          <cell r="F356">
            <v>25845.911220927461</v>
          </cell>
          <cell r="G356">
            <v>33097.189596950251</v>
          </cell>
          <cell r="H356">
            <v>33240.804652486971</v>
          </cell>
          <cell r="I356">
            <v>28414.467207253954</v>
          </cell>
          <cell r="J356">
            <v>29797.910245268926</v>
          </cell>
          <cell r="K356">
            <v>31882.785753847558</v>
          </cell>
          <cell r="L356">
            <v>33526.286413178226</v>
          </cell>
        </row>
        <row r="357">
          <cell r="A357" t="str">
            <v>R3Z</v>
          </cell>
          <cell r="B357" t="str">
            <v>R3Z82 : Prof. interméd. commerciales</v>
          </cell>
          <cell r="C357" t="str">
            <v>462c : Acheteurs non classés cadres, aides-acheteurs</v>
          </cell>
          <cell r="D357">
            <v>41569.280611991482</v>
          </cell>
          <cell r="E357">
            <v>28559.361168889543</v>
          </cell>
          <cell r="F357">
            <v>26330.79627891416</v>
          </cell>
          <cell r="G357">
            <v>36649.65851287455</v>
          </cell>
          <cell r="H357">
            <v>33462.82888250862</v>
          </cell>
          <cell r="I357">
            <v>40566.00872404714</v>
          </cell>
          <cell r="J357">
            <v>44475.639507611377</v>
          </cell>
          <cell r="K357">
            <v>47725.792731117821</v>
          </cell>
          <cell r="L357">
            <v>32506.409597245234</v>
          </cell>
        </row>
        <row r="358">
          <cell r="A358" t="str">
            <v>R3Z</v>
          </cell>
          <cell r="B358" t="str">
            <v>R3Z82 : Prof. interméd. commerciales</v>
          </cell>
          <cell r="C358" t="str">
            <v>462e : Autres professions intermédiaires commerciales (sauf techniciens des forces de vente)</v>
          </cell>
          <cell r="D358">
            <v>45207.238921600736</v>
          </cell>
          <cell r="E358">
            <v>36571.93825493582</v>
          </cell>
          <cell r="F358">
            <v>46417.065042822833</v>
          </cell>
          <cell r="G358">
            <v>44730.997444490102</v>
          </cell>
          <cell r="H358">
            <v>37361.757074242836</v>
          </cell>
          <cell r="I358">
            <v>36483.500242601018</v>
          </cell>
          <cell r="J358">
            <v>42680.567330098871</v>
          </cell>
          <cell r="K358">
            <v>40419.04033320499</v>
          </cell>
          <cell r="L358">
            <v>52522.109101498347</v>
          </cell>
        </row>
        <row r="359">
          <cell r="A359" t="str">
            <v>R4Z</v>
          </cell>
          <cell r="B359" t="str">
            <v>R4Z90 : Cadres commerciaux, acheteurs</v>
          </cell>
          <cell r="C359" t="str">
            <v>374b : Chefs de produits, acheteurs du commerce et autres cadres de la mercatique</v>
          </cell>
          <cell r="D359">
            <v>69719.931574148723</v>
          </cell>
          <cell r="E359">
            <v>41553.785298204624</v>
          </cell>
          <cell r="F359">
            <v>56857.081225189373</v>
          </cell>
          <cell r="G359">
            <v>54851.034914023265</v>
          </cell>
          <cell r="H359">
            <v>48851.131128791778</v>
          </cell>
          <cell r="I359">
            <v>55769.634169306933</v>
          </cell>
          <cell r="J359">
            <v>60217.453800969539</v>
          </cell>
          <cell r="K359">
            <v>69945.550768575034</v>
          </cell>
          <cell r="L359">
            <v>78996.79015290158</v>
          </cell>
        </row>
        <row r="360">
          <cell r="A360" t="str">
            <v>R4Z</v>
          </cell>
          <cell r="B360" t="str">
            <v>R4Z90 : Cadres commerciaux, acheteurs</v>
          </cell>
          <cell r="C360" t="str">
            <v>374c : Cadres commerciaux des grandes entreprises (hors commerce de détail)</v>
          </cell>
          <cell r="D360">
            <v>24900.085462846338</v>
          </cell>
          <cell r="E360">
            <v>32084.478279296614</v>
          </cell>
          <cell r="F360">
            <v>35561.209052460727</v>
          </cell>
          <cell r="G360">
            <v>30503.664552452188</v>
          </cell>
          <cell r="H360">
            <v>24916.297392435768</v>
          </cell>
          <cell r="I360">
            <v>25597.554324466615</v>
          </cell>
          <cell r="J360">
            <v>25062.129049626037</v>
          </cell>
          <cell r="K360">
            <v>21001.539674625579</v>
          </cell>
          <cell r="L360">
            <v>28636.587664287392</v>
          </cell>
        </row>
        <row r="361">
          <cell r="A361" t="str">
            <v>R4Z</v>
          </cell>
          <cell r="B361" t="str">
            <v>R4Z90 : Cadres commerciaux, acheteurs</v>
          </cell>
          <cell r="C361" t="str">
            <v>374d : Cadres commerciaux des petites et moyennes entreprises (hors commerce de détail)</v>
          </cell>
          <cell r="D361">
            <v>146047.81309285355</v>
          </cell>
          <cell r="E361">
            <v>138538.1411298388</v>
          </cell>
          <cell r="F361">
            <v>148692.50490001333</v>
          </cell>
          <cell r="G361">
            <v>143573.1654474331</v>
          </cell>
          <cell r="H361">
            <v>146381.70013472432</v>
          </cell>
          <cell r="I361">
            <v>140683.93189225244</v>
          </cell>
          <cell r="J361">
            <v>156414.8062539087</v>
          </cell>
          <cell r="K361">
            <v>142903.1593527481</v>
          </cell>
          <cell r="L361">
            <v>138825.47367190389</v>
          </cell>
        </row>
        <row r="362">
          <cell r="A362" t="str">
            <v>R4Z</v>
          </cell>
          <cell r="B362" t="str">
            <v>R4Z91 : Ing. et cad. technico-commerciaux</v>
          </cell>
          <cell r="C362" t="str">
            <v>382d : Ingénieurs et cadres technico-commerciaux en bâtiment, travaux publics</v>
          </cell>
          <cell r="D362">
            <v>15048.248277152865</v>
          </cell>
          <cell r="E362">
            <v>8007.8706139562464</v>
          </cell>
          <cell r="F362">
            <v>6949.7462815453864</v>
          </cell>
          <cell r="G362">
            <v>5909.1427082153004</v>
          </cell>
          <cell r="H362">
            <v>7650.5728522174595</v>
          </cell>
          <cell r="I362">
            <v>15289.950993861221</v>
          </cell>
          <cell r="J362">
            <v>17486.828342314566</v>
          </cell>
          <cell r="K362">
            <v>13776.787430758035</v>
          </cell>
          <cell r="L362">
            <v>13881.129058385995</v>
          </cell>
        </row>
        <row r="363">
          <cell r="A363" t="str">
            <v>R4Z</v>
          </cell>
          <cell r="B363" t="str">
            <v>R4Z91 : Ing. et cad. technico-commerciaux</v>
          </cell>
          <cell r="C363" t="str">
            <v>383c : Ingénieurs et cadres technico-commerciaux en matériel électrique ou électronique professionnel</v>
          </cell>
          <cell r="D363">
            <v>19797.679093729665</v>
          </cell>
          <cell r="E363">
            <v>15871.707588876161</v>
          </cell>
          <cell r="F363">
            <v>15130.463597778791</v>
          </cell>
          <cell r="G363">
            <v>13101.067360228519</v>
          </cell>
          <cell r="H363">
            <v>22219.513192619539</v>
          </cell>
          <cell r="I363">
            <v>23456.876865714075</v>
          </cell>
          <cell r="J363">
            <v>18157.965149679356</v>
          </cell>
          <cell r="K363">
            <v>19665.524564363073</v>
          </cell>
          <cell r="L363">
            <v>21569.547567146572</v>
          </cell>
        </row>
        <row r="364">
          <cell r="A364" t="str">
            <v>R4Z</v>
          </cell>
          <cell r="B364" t="str">
            <v>R4Z91 : Ing. et cad. technico-commerciaux</v>
          </cell>
          <cell r="C364" t="str">
            <v>384c : Ingénieurs et cadres technico-commerciaux en matériel mécanique professionnel</v>
          </cell>
          <cell r="D364">
            <v>32346.507154012681</v>
          </cell>
          <cell r="E364">
            <v>43005.495960257904</v>
          </cell>
          <cell r="F364">
            <v>41366.2617447745</v>
          </cell>
          <cell r="G364">
            <v>39981.957219692078</v>
          </cell>
          <cell r="H364">
            <v>47334.715330683612</v>
          </cell>
          <cell r="I364">
            <v>37843.274149007484</v>
          </cell>
          <cell r="J364">
            <v>32804.565109629002</v>
          </cell>
          <cell r="K364">
            <v>32498.041665066721</v>
          </cell>
          <cell r="L364">
            <v>31736.91468734232</v>
          </cell>
        </row>
        <row r="365">
          <cell r="A365" t="str">
            <v>R4Z</v>
          </cell>
          <cell r="B365" t="str">
            <v>R4Z91 : Ing. et cad. technico-commerciaux</v>
          </cell>
          <cell r="C365" t="str">
            <v>385c : Ingénieurs et cadres technico-commerciaux des industries de transformations</v>
          </cell>
          <cell r="D365">
            <v>33508.399579330595</v>
          </cell>
          <cell r="E365">
            <v>28322.466972702714</v>
          </cell>
          <cell r="F365">
            <v>33085.362219731389</v>
          </cell>
          <cell r="G365">
            <v>32354.710126568414</v>
          </cell>
          <cell r="H365">
            <v>36569.816959537522</v>
          </cell>
          <cell r="I365">
            <v>38933.310698068526</v>
          </cell>
          <cell r="J365">
            <v>35118.14754246705</v>
          </cell>
          <cell r="K365">
            <v>32730.61821289398</v>
          </cell>
          <cell r="L365">
            <v>32676.432982630755</v>
          </cell>
        </row>
        <row r="366">
          <cell r="A366" t="str">
            <v>R4Z</v>
          </cell>
          <cell r="B366" t="str">
            <v>R4Z91 : Ing. et cad. technico-commerciaux</v>
          </cell>
          <cell r="C366" t="str">
            <v>387a : Ingénieurs et cadres des achats et approvisionnements industriels</v>
          </cell>
          <cell r="D366">
            <v>28597.371590451818</v>
          </cell>
          <cell r="E366">
            <v>12034.897857829585</v>
          </cell>
          <cell r="F366">
            <v>17487.934970182501</v>
          </cell>
          <cell r="G366">
            <v>15332.21229949078</v>
          </cell>
          <cell r="H366">
            <v>14339.665386169532</v>
          </cell>
          <cell r="I366">
            <v>20414.5897282109</v>
          </cell>
          <cell r="J366">
            <v>23722.267553195219</v>
          </cell>
          <cell r="K366">
            <v>35706.009403976299</v>
          </cell>
          <cell r="L366">
            <v>26363.837814183935</v>
          </cell>
        </row>
        <row r="367">
          <cell r="A367" t="str">
            <v>R4Z</v>
          </cell>
          <cell r="B367" t="str">
            <v>R4Z91 : Ing. et cad. technico-commerciaux</v>
          </cell>
          <cell r="C367" t="str">
            <v>388d : Ingénieurs et cadres technico-commerciaux en informatique et télécommunications</v>
          </cell>
          <cell r="D367">
            <v>28617.323375315173</v>
          </cell>
          <cell r="E367">
            <v>30635.949333354558</v>
          </cell>
          <cell r="F367">
            <v>28255.869324205371</v>
          </cell>
          <cell r="G367">
            <v>30945.38608943695</v>
          </cell>
          <cell r="H367">
            <v>27257.012073267193</v>
          </cell>
          <cell r="I367">
            <v>34304.30327091556</v>
          </cell>
          <cell r="J367">
            <v>29332.511176855212</v>
          </cell>
          <cell r="K367">
            <v>27447.173394972597</v>
          </cell>
          <cell r="L367">
            <v>29072.28555411772</v>
          </cell>
        </row>
        <row r="368">
          <cell r="A368" t="str">
            <v>R4Z</v>
          </cell>
          <cell r="B368" t="str">
            <v>R4Z92 : Cadres des magasins</v>
          </cell>
          <cell r="C368" t="str">
            <v>374a : Cadres de l’exploitation des magasins de vente du commerce de détail</v>
          </cell>
          <cell r="D368">
            <v>55990.157143761666</v>
          </cell>
          <cell r="E368">
            <v>48494.031834204798</v>
          </cell>
          <cell r="F368">
            <v>45853.527279270595</v>
          </cell>
          <cell r="G368">
            <v>44685.05114399529</v>
          </cell>
          <cell r="H368">
            <v>57681.912197778111</v>
          </cell>
          <cell r="I368">
            <v>61625.350502341244</v>
          </cell>
          <cell r="J368">
            <v>54172.301946392043</v>
          </cell>
          <cell r="K368">
            <v>57583.292922025619</v>
          </cell>
          <cell r="L368">
            <v>56214.876562867343</v>
          </cell>
        </row>
        <row r="369">
          <cell r="A369" t="str">
            <v>R4Z</v>
          </cell>
          <cell r="B369" t="str">
            <v>R4Z93 : Agents immobiliers, syndics</v>
          </cell>
          <cell r="C369" t="str">
            <v>226c : Agents immobiliers indépendants 0 à 9 salariés</v>
          </cell>
          <cell r="D369">
            <v>33605.711436947851</v>
          </cell>
          <cell r="E369">
            <v>26168.321784018128</v>
          </cell>
          <cell r="F369">
            <v>17919.791563108345</v>
          </cell>
          <cell r="G369">
            <v>25244.977376311537</v>
          </cell>
          <cell r="H369">
            <v>36917.369255254707</v>
          </cell>
          <cell r="I369">
            <v>34216.501658514244</v>
          </cell>
          <cell r="J369">
            <v>40253.725365835788</v>
          </cell>
          <cell r="K369">
            <v>30935.162789628987</v>
          </cell>
          <cell r="L369">
            <v>29628.246155378773</v>
          </cell>
        </row>
        <row r="370">
          <cell r="A370" t="str">
            <v>R4Z</v>
          </cell>
          <cell r="B370" t="str">
            <v>R4Z93 : Agents immobiliers, syndics</v>
          </cell>
          <cell r="C370" t="str">
            <v>376g : Cadres de l’immobilier</v>
          </cell>
          <cell r="D370">
            <v>29365.02624284121</v>
          </cell>
          <cell r="E370">
            <v>17873.541423276438</v>
          </cell>
          <cell r="F370">
            <v>15624.057164933882</v>
          </cell>
          <cell r="G370">
            <v>14529.61219186294</v>
          </cell>
          <cell r="H370">
            <v>24117.866159771995</v>
          </cell>
          <cell r="I370">
            <v>31274.973869569239</v>
          </cell>
          <cell r="J370">
            <v>30618.189246771377</v>
          </cell>
          <cell r="K370">
            <v>26844.24766842906</v>
          </cell>
          <cell r="L370">
            <v>30632.6418133232</v>
          </cell>
        </row>
        <row r="371">
          <cell r="A371" t="str">
            <v>S0Z</v>
          </cell>
          <cell r="B371" t="str">
            <v>S0Z20 : Apprentis et ONQ alimentation (hors IAA)</v>
          </cell>
          <cell r="C371" t="str">
            <v>215d : Autres artisans de l’alimentation 0 à 9 salariés</v>
          </cell>
          <cell r="D371">
            <v>7115.1756300608204</v>
          </cell>
          <cell r="E371">
            <v>3317.8560340636182</v>
          </cell>
          <cell r="F371">
            <v>5828.1149001080157</v>
          </cell>
          <cell r="G371">
            <v>8139.6295871115599</v>
          </cell>
          <cell r="H371">
            <v>4692.343960359447</v>
          </cell>
          <cell r="I371">
            <v>6650.5616417153706</v>
          </cell>
          <cell r="J371">
            <v>5192.9024024057762</v>
          </cell>
          <cell r="K371">
            <v>8623.5242344690596</v>
          </cell>
          <cell r="L371">
            <v>7529.1002533076244</v>
          </cell>
        </row>
        <row r="372">
          <cell r="A372" t="str">
            <v>S0Z</v>
          </cell>
          <cell r="B372" t="str">
            <v>S0Z20 : Apprentis et ONQ alimentation (hors IAA)</v>
          </cell>
          <cell r="C372" t="str">
            <v>683a : Apprentis boulangers, bouchers, charcutiers</v>
          </cell>
          <cell r="D372">
            <v>30430.404970684856</v>
          </cell>
          <cell r="E372">
            <v>27626.398470416749</v>
          </cell>
          <cell r="F372">
            <v>17769.715601780325</v>
          </cell>
          <cell r="G372">
            <v>25195.36334905697</v>
          </cell>
          <cell r="H372">
            <v>23892.271800014321</v>
          </cell>
          <cell r="I372">
            <v>28066.011950647404</v>
          </cell>
          <cell r="J372">
            <v>32812.15076439437</v>
          </cell>
          <cell r="K372">
            <v>31826.27200329705</v>
          </cell>
          <cell r="L372">
            <v>26652.792144363149</v>
          </cell>
        </row>
        <row r="373">
          <cell r="A373" t="str">
            <v>S0Z</v>
          </cell>
          <cell r="B373" t="str">
            <v>S0Z40 : Bouchers</v>
          </cell>
          <cell r="C373" t="str">
            <v>215b : Artisans bouchers 0 à 9 salariés</v>
          </cell>
          <cell r="D373">
            <v>17396.92092728135</v>
          </cell>
          <cell r="E373">
            <v>26822.930492141648</v>
          </cell>
          <cell r="F373">
            <v>18787.718026364681</v>
          </cell>
          <cell r="G373">
            <v>21128.876614780762</v>
          </cell>
          <cell r="H373">
            <v>28557.492494898084</v>
          </cell>
          <cell r="I373">
            <v>21662.39765902601</v>
          </cell>
          <cell r="J373">
            <v>14680.35579517009</v>
          </cell>
          <cell r="K373">
            <v>21016.614729061686</v>
          </cell>
          <cell r="L373">
            <v>16493.792257612284</v>
          </cell>
        </row>
        <row r="374">
          <cell r="A374" t="str">
            <v>S0Z</v>
          </cell>
          <cell r="B374" t="str">
            <v>S0Z40 : Bouchers</v>
          </cell>
          <cell r="C374" t="str">
            <v>625d : Opérateurs de la transformation des viandes</v>
          </cell>
          <cell r="D374">
            <v>41806.230835136761</v>
          </cell>
          <cell r="E374">
            <v>42200.153887689659</v>
          </cell>
          <cell r="F374">
            <v>31347.878829258399</v>
          </cell>
          <cell r="G374">
            <v>43309.448446184055</v>
          </cell>
          <cell r="H374">
            <v>36292.690163433283</v>
          </cell>
          <cell r="I374">
            <v>36212.679223936015</v>
          </cell>
          <cell r="J374">
            <v>32624.732883530909</v>
          </cell>
          <cell r="K374">
            <v>49073.796847511767</v>
          </cell>
          <cell r="L374">
            <v>43720.162774367614</v>
          </cell>
        </row>
        <row r="375">
          <cell r="A375" t="str">
            <v>S0Z</v>
          </cell>
          <cell r="B375" t="str">
            <v>S0Z40 : Bouchers</v>
          </cell>
          <cell r="C375" t="str">
            <v>636a : Bouchers (sauf industrie de la viande)</v>
          </cell>
          <cell r="D375">
            <v>38083.891896342211</v>
          </cell>
          <cell r="E375">
            <v>43790.23745405463</v>
          </cell>
          <cell r="F375">
            <v>45019.325673308587</v>
          </cell>
          <cell r="G375">
            <v>40001.426125581354</v>
          </cell>
          <cell r="H375">
            <v>41163.401187101605</v>
          </cell>
          <cell r="I375">
            <v>50256.816019488928</v>
          </cell>
          <cell r="J375">
            <v>44625.300589365113</v>
          </cell>
          <cell r="K375">
            <v>36680.56451169966</v>
          </cell>
          <cell r="L375">
            <v>32945.810587961852</v>
          </cell>
        </row>
        <row r="376">
          <cell r="A376" t="str">
            <v>S0Z</v>
          </cell>
          <cell r="B376" t="str">
            <v>S0Z41 : Charcutiers, traiteurs</v>
          </cell>
          <cell r="C376" t="str">
            <v>215c : Artisans charcutiers 0 à 9 salariés</v>
          </cell>
          <cell r="D376">
            <v>6454.6298931100328</v>
          </cell>
          <cell r="E376">
            <v>7185.9556544930183</v>
          </cell>
          <cell r="F376">
            <v>8110.7433093138488</v>
          </cell>
          <cell r="G376">
            <v>5656.4230297251052</v>
          </cell>
          <cell r="H376">
            <v>2724.6003888736268</v>
          </cell>
          <cell r="I376">
            <v>5723.1138457473016</v>
          </cell>
          <cell r="J376">
            <v>5625.3770952692039</v>
          </cell>
          <cell r="K376">
            <v>6087.7783497789769</v>
          </cell>
          <cell r="L376">
            <v>7650.7342342819175</v>
          </cell>
        </row>
        <row r="377">
          <cell r="A377" t="str">
            <v>S0Z</v>
          </cell>
          <cell r="B377" t="str">
            <v>S0Z41 : Charcutiers, traiteurs</v>
          </cell>
          <cell r="C377" t="str">
            <v>636b : Charcutiers (sauf industrie de la viande)</v>
          </cell>
          <cell r="D377">
            <v>9192.6465877549344</v>
          </cell>
          <cell r="E377">
            <v>12333.382146952692</v>
          </cell>
          <cell r="F377">
            <v>13162.680683028933</v>
          </cell>
          <cell r="G377">
            <v>8815.6756079727111</v>
          </cell>
          <cell r="H377">
            <v>9185.50511002852</v>
          </cell>
          <cell r="I377">
            <v>7775.8980957570311</v>
          </cell>
          <cell r="J377">
            <v>7086.8652643958922</v>
          </cell>
          <cell r="K377">
            <v>8683.0987331205197</v>
          </cell>
          <cell r="L377">
            <v>11807.975765748391</v>
          </cell>
        </row>
        <row r="378">
          <cell r="A378" t="str">
            <v>S0Z</v>
          </cell>
          <cell r="B378" t="str">
            <v>S0Z42 : Boulangers, pâtissiers</v>
          </cell>
          <cell r="C378" t="str">
            <v>215a : Artisans boulangers, pâtissiers 0 à 9 salariés</v>
          </cell>
          <cell r="D378">
            <v>38262.28946830902</v>
          </cell>
          <cell r="E378">
            <v>44354.413080085775</v>
          </cell>
          <cell r="F378">
            <v>39224.609149193813</v>
          </cell>
          <cell r="G378">
            <v>46646.649630610635</v>
          </cell>
          <cell r="H378">
            <v>52561.297200436609</v>
          </cell>
          <cell r="I378">
            <v>52069.867595948461</v>
          </cell>
          <cell r="J378">
            <v>39310.939105261416</v>
          </cell>
          <cell r="K378">
            <v>39520.645622022384</v>
          </cell>
          <cell r="L378">
            <v>35955.283677643245</v>
          </cell>
        </row>
        <row r="379">
          <cell r="A379" t="str">
            <v>S0Z</v>
          </cell>
          <cell r="B379" t="str">
            <v>S0Z42 : Boulangers, pâtissiers</v>
          </cell>
          <cell r="C379" t="str">
            <v>636c : Boulangers, pâtissiers (sauf activité industrielle)</v>
          </cell>
          <cell r="D379">
            <v>61059.381947715614</v>
          </cell>
          <cell r="E379">
            <v>49690.11861951575</v>
          </cell>
          <cell r="F379">
            <v>57343.09056959756</v>
          </cell>
          <cell r="G379">
            <v>63238.468850459649</v>
          </cell>
          <cell r="H379">
            <v>59018.406640684974</v>
          </cell>
          <cell r="I379">
            <v>66599.836287450016</v>
          </cell>
          <cell r="J379">
            <v>61277.721233607939</v>
          </cell>
          <cell r="K379">
            <v>61517.313681391264</v>
          </cell>
          <cell r="L379">
            <v>60383.110928147631</v>
          </cell>
        </row>
        <row r="380">
          <cell r="A380" t="str">
            <v>S1Z</v>
          </cell>
          <cell r="B380" t="str">
            <v>S1Z20 : Aides de cuisine, emp. polyv. rest.</v>
          </cell>
          <cell r="C380" t="str">
            <v>561d : Aides de cuisine, apprentis de cuisine et employés polyvalents de la restauration</v>
          </cell>
          <cell r="D380">
            <v>101230.85110926929</v>
          </cell>
          <cell r="E380">
            <v>92705.884196058789</v>
          </cell>
          <cell r="F380">
            <v>87221.761569927447</v>
          </cell>
          <cell r="G380">
            <v>100176.41272229547</v>
          </cell>
          <cell r="H380">
            <v>114646.58923493305</v>
          </cell>
          <cell r="I380">
            <v>114231.46790074086</v>
          </cell>
          <cell r="J380">
            <v>98745.201360894091</v>
          </cell>
          <cell r="K380">
            <v>102473.79829743315</v>
          </cell>
          <cell r="L380">
            <v>102473.55366948061</v>
          </cell>
        </row>
        <row r="381">
          <cell r="A381" t="str">
            <v>S1Z</v>
          </cell>
          <cell r="B381" t="str">
            <v>S1Z40 : Cuisiniers</v>
          </cell>
          <cell r="C381" t="str">
            <v>636d : Cuisiniers et commis de cuisine</v>
          </cell>
          <cell r="D381">
            <v>208417.52282628347</v>
          </cell>
          <cell r="E381">
            <v>194398.15456325299</v>
          </cell>
          <cell r="F381">
            <v>199159.7514857171</v>
          </cell>
          <cell r="G381">
            <v>196436.3240065719</v>
          </cell>
          <cell r="H381">
            <v>198505.51320865232</v>
          </cell>
          <cell r="I381">
            <v>196572.14862008404</v>
          </cell>
          <cell r="J381">
            <v>187582.27821230498</v>
          </cell>
          <cell r="K381">
            <v>215083.79580947518</v>
          </cell>
          <cell r="L381">
            <v>222586.49445707028</v>
          </cell>
        </row>
        <row r="382">
          <cell r="A382" t="str">
            <v>S1Z</v>
          </cell>
          <cell r="B382" t="str">
            <v>S1Z80 : Chefs cuisiniers</v>
          </cell>
          <cell r="C382" t="str">
            <v>488a : Maîtrise de restauration : cuisine/production</v>
          </cell>
          <cell r="D382">
            <v>19747.557160602228</v>
          </cell>
          <cell r="E382">
            <v>19991.605182102925</v>
          </cell>
          <cell r="F382">
            <v>22582.200443669717</v>
          </cell>
          <cell r="G382">
            <v>12231.310328690975</v>
          </cell>
          <cell r="H382">
            <v>19905.899568052955</v>
          </cell>
          <cell r="I382">
            <v>28342.151766997478</v>
          </cell>
          <cell r="J382">
            <v>15600.295446963168</v>
          </cell>
          <cell r="K382">
            <v>19521.583918597233</v>
          </cell>
          <cell r="L382">
            <v>24120.792116246277</v>
          </cell>
        </row>
        <row r="383">
          <cell r="A383" t="str">
            <v>S2Z</v>
          </cell>
          <cell r="B383" t="str">
            <v>S2Z60 : Employés de l'hôtellerie</v>
          </cell>
          <cell r="C383" t="str">
            <v>561e : Employés de l’hôtellerie : réception et hall</v>
          </cell>
          <cell r="D383">
            <v>35128.370509135508</v>
          </cell>
          <cell r="E383">
            <v>27850.471663709977</v>
          </cell>
          <cell r="F383">
            <v>30432.397665622269</v>
          </cell>
          <cell r="G383">
            <v>30762.580644711339</v>
          </cell>
          <cell r="H383">
            <v>32716.466007391165</v>
          </cell>
          <cell r="I383">
            <v>33249.719633162909</v>
          </cell>
          <cell r="J383">
            <v>34126.734546852116</v>
          </cell>
          <cell r="K383">
            <v>34493.965996226063</v>
          </cell>
          <cell r="L383">
            <v>36764.410984328337</v>
          </cell>
        </row>
        <row r="384">
          <cell r="A384" t="str">
            <v>S2Z</v>
          </cell>
          <cell r="B384" t="str">
            <v>S2Z60 : Employés de l'hôtellerie</v>
          </cell>
          <cell r="C384" t="str">
            <v>561f : Employés d’étage et employés polyvalents de l’hôtellerie</v>
          </cell>
          <cell r="D384">
            <v>48488.462271023389</v>
          </cell>
          <cell r="E384">
            <v>43617.720130726368</v>
          </cell>
          <cell r="F384">
            <v>38723.540268286255</v>
          </cell>
          <cell r="G384">
            <v>44186.163317382488</v>
          </cell>
          <cell r="H384">
            <v>53508.036982172773</v>
          </cell>
          <cell r="I384">
            <v>50317.43641525205</v>
          </cell>
          <cell r="J384">
            <v>48630.712767865822</v>
          </cell>
          <cell r="K384">
            <v>45200.840007815859</v>
          </cell>
          <cell r="L384">
            <v>51633.834037388486</v>
          </cell>
        </row>
        <row r="385">
          <cell r="A385" t="str">
            <v>S2Z</v>
          </cell>
          <cell r="B385" t="str">
            <v>S2Z61 : Serveurs de cafés restaurants</v>
          </cell>
          <cell r="C385" t="str">
            <v>561a : Serveurs, commis de restaurant, garçons (bar, brasserie, café ou restaurant)</v>
          </cell>
          <cell r="D385">
            <v>227130.82671553467</v>
          </cell>
          <cell r="E385">
            <v>208773.12639370689</v>
          </cell>
          <cell r="F385">
            <v>221478.8733312602</v>
          </cell>
          <cell r="G385">
            <v>206695.25707736687</v>
          </cell>
          <cell r="H385">
            <v>214427.79771550646</v>
          </cell>
          <cell r="I385">
            <v>220196.15391766219</v>
          </cell>
          <cell r="J385">
            <v>217223.6732386548</v>
          </cell>
          <cell r="K385">
            <v>222981.24361514265</v>
          </cell>
          <cell r="L385">
            <v>241187.56329280656</v>
          </cell>
        </row>
        <row r="386">
          <cell r="A386" t="str">
            <v>S2Z</v>
          </cell>
          <cell r="B386" t="str">
            <v>S2Z80 : Maîtres d'hôtel</v>
          </cell>
          <cell r="C386" t="str">
            <v>468a : Maîtrise de restauration : salle et service</v>
          </cell>
          <cell r="D386">
            <v>32840.284441153461</v>
          </cell>
          <cell r="E386">
            <v>25682.078395382054</v>
          </cell>
          <cell r="F386">
            <v>30539.334310743012</v>
          </cell>
          <cell r="G386">
            <v>37804.318655313356</v>
          </cell>
          <cell r="H386">
            <v>37602.210685510618</v>
          </cell>
          <cell r="I386">
            <v>31881.497668771939</v>
          </cell>
          <cell r="J386">
            <v>29098.019589432373</v>
          </cell>
          <cell r="K386">
            <v>32928.951619171617</v>
          </cell>
          <cell r="L386">
            <v>36493.882114856387</v>
          </cell>
        </row>
        <row r="387">
          <cell r="A387" t="str">
            <v>S2Z</v>
          </cell>
          <cell r="B387" t="str">
            <v>S2Z81 : Maîtrise de l'hôtellerie</v>
          </cell>
          <cell r="C387" t="str">
            <v>468b : Maîtrise de l’hébergement : hall et étages</v>
          </cell>
          <cell r="D387">
            <v>11682.747236436342</v>
          </cell>
          <cell r="E387">
            <v>10671.081063539115</v>
          </cell>
          <cell r="F387">
            <v>12220.742238884332</v>
          </cell>
          <cell r="G387">
            <v>14662.995180644522</v>
          </cell>
          <cell r="H387">
            <v>19952.205181672216</v>
          </cell>
          <cell r="I387">
            <v>16390.19483636821</v>
          </cell>
          <cell r="J387">
            <v>13745.981474804305</v>
          </cell>
          <cell r="K387">
            <v>7870.9766522030377</v>
          </cell>
          <cell r="L387">
            <v>13431.283582301683</v>
          </cell>
        </row>
        <row r="388">
          <cell r="A388" t="str">
            <v>S3Z</v>
          </cell>
          <cell r="B388" t="str">
            <v>S3Z00 : Patrons d'hôtels, cafés, restaurants</v>
          </cell>
          <cell r="C388" t="str">
            <v>224a : Exploitants de petit restaurant, café-restaurant 0 à 2 salariés</v>
          </cell>
          <cell r="D388">
            <v>108246.10190383713</v>
          </cell>
          <cell r="E388">
            <v>94172.863397392211</v>
          </cell>
          <cell r="F388">
            <v>90239.352039959005</v>
          </cell>
          <cell r="G388">
            <v>89636.076217853566</v>
          </cell>
          <cell r="H388">
            <v>100547.45198435626</v>
          </cell>
          <cell r="I388">
            <v>92042.000084516199</v>
          </cell>
          <cell r="J388">
            <v>100007.22677572962</v>
          </cell>
          <cell r="K388">
            <v>108747.61811692518</v>
          </cell>
          <cell r="L388">
            <v>115983.46081885659</v>
          </cell>
        </row>
        <row r="389">
          <cell r="A389" t="str">
            <v>S3Z</v>
          </cell>
          <cell r="B389" t="str">
            <v>S3Z00 : Patrons d'hôtels, cafés, restaurants</v>
          </cell>
          <cell r="C389" t="str">
            <v>224b : Exploitants de petit café, débit de boisson, associé ou non à une autre activité hors resto 0 à 2 salariés</v>
          </cell>
          <cell r="D389">
            <v>25069.946646950604</v>
          </cell>
          <cell r="E389">
            <v>37452.516416558305</v>
          </cell>
          <cell r="F389">
            <v>38472.958245433874</v>
          </cell>
          <cell r="G389">
            <v>37863.140664959617</v>
          </cell>
          <cell r="H389">
            <v>32730.856349114925</v>
          </cell>
          <cell r="I389">
            <v>31450.908194813106</v>
          </cell>
          <cell r="J389">
            <v>34231.662831319249</v>
          </cell>
          <cell r="K389">
            <v>21447.46523542358</v>
          </cell>
          <cell r="L389">
            <v>19530.711874108991</v>
          </cell>
        </row>
        <row r="390">
          <cell r="A390" t="str">
            <v>S3Z</v>
          </cell>
          <cell r="B390" t="str">
            <v>S3Z00 : Patrons d'hôtels, cafés, restaurants</v>
          </cell>
          <cell r="C390" t="str">
            <v>224c : Exploitants de petit hôtel, hôtel-restaurant 0 à 2 salariés</v>
          </cell>
          <cell r="D390">
            <v>23041.949383606549</v>
          </cell>
          <cell r="E390">
            <v>26949.567454383738</v>
          </cell>
          <cell r="F390">
            <v>29285.270124791019</v>
          </cell>
          <cell r="G390">
            <v>32236.136033488077</v>
          </cell>
          <cell r="H390">
            <v>22638.538287962689</v>
          </cell>
          <cell r="I390">
            <v>21332.146509826922</v>
          </cell>
          <cell r="J390">
            <v>25570.653834257177</v>
          </cell>
          <cell r="K390">
            <v>22621.232011023334</v>
          </cell>
          <cell r="L390">
            <v>20933.962305539131</v>
          </cell>
        </row>
        <row r="391">
          <cell r="A391" t="str">
            <v>S3Z</v>
          </cell>
          <cell r="B391" t="str">
            <v>S3Z00 : Patrons d'hôtels, cafés, restaurants</v>
          </cell>
          <cell r="C391" t="str">
            <v>224d : Exploitants de café, restaurant, hôtel 3 à 9 salariés</v>
          </cell>
          <cell r="D391">
            <v>13207.281119223024</v>
          </cell>
          <cell r="E391">
            <v>10289.977344311443</v>
          </cell>
          <cell r="F391">
            <v>15402.714924435359</v>
          </cell>
          <cell r="G391">
            <v>18640.996037345667</v>
          </cell>
          <cell r="H391">
            <v>17559.164517522811</v>
          </cell>
          <cell r="I391">
            <v>12897.931106299748</v>
          </cell>
          <cell r="J391">
            <v>12205.070078572826</v>
          </cell>
          <cell r="K391">
            <v>9529.830240124953</v>
          </cell>
          <cell r="L391">
            <v>17886.943038971298</v>
          </cell>
        </row>
        <row r="392">
          <cell r="A392" t="str">
            <v>S3Z</v>
          </cell>
          <cell r="B392" t="str">
            <v>S3Z90 : Cadres hôtellerie et restauration</v>
          </cell>
          <cell r="C392" t="str">
            <v>377a : Cadres de l’hôtellerie et de la restauration</v>
          </cell>
          <cell r="D392">
            <v>33282.732558613432</v>
          </cell>
          <cell r="E392">
            <v>23333.389865951089</v>
          </cell>
          <cell r="F392">
            <v>25963.683001296849</v>
          </cell>
          <cell r="G392">
            <v>30954.889600619274</v>
          </cell>
          <cell r="H392">
            <v>35540.480052871775</v>
          </cell>
          <cell r="I392">
            <v>37042.204105044002</v>
          </cell>
          <cell r="J392">
            <v>31477.341281685243</v>
          </cell>
          <cell r="K392">
            <v>31376.509458577017</v>
          </cell>
          <cell r="L392">
            <v>36994.346935578018</v>
          </cell>
        </row>
        <row r="393">
          <cell r="A393" t="str">
            <v>S3Z</v>
          </cell>
          <cell r="B393" t="str">
            <v>S3Z90 : Cadres hôtellerie et restauration</v>
          </cell>
          <cell r="C393" t="str">
            <v>488b : Maîtrise de restauration : gestion d’établissement</v>
          </cell>
          <cell r="D393">
            <v>10229.052295468049</v>
          </cell>
          <cell r="E393">
            <v>6555.8118067428904</v>
          </cell>
          <cell r="F393">
            <v>4555.3911247007582</v>
          </cell>
          <cell r="G393">
            <v>6981.3752427602585</v>
          </cell>
          <cell r="H393">
            <v>7622.3094356338961</v>
          </cell>
          <cell r="I393">
            <v>6823.3934475635588</v>
          </cell>
          <cell r="J393">
            <v>6680.3468096037041</v>
          </cell>
          <cell r="K393">
            <v>10724.346918470743</v>
          </cell>
          <cell r="L393">
            <v>13282.463158329701</v>
          </cell>
        </row>
        <row r="394">
          <cell r="A394" t="str">
            <v>T0Z</v>
          </cell>
          <cell r="B394" t="str">
            <v>T0Z60 : Coiffeurs, esthéticiens</v>
          </cell>
          <cell r="C394" t="str">
            <v>217c : Artisans coiffeurs, manucures, esthéticiens 0 à 9 salariés</v>
          </cell>
          <cell r="D394">
            <v>86147.851962999528</v>
          </cell>
          <cell r="E394">
            <v>69158.485052960881</v>
          </cell>
          <cell r="F394">
            <v>65855.301540779867</v>
          </cell>
          <cell r="G394">
            <v>77359.839619671082</v>
          </cell>
          <cell r="H394">
            <v>79608.825628492341</v>
          </cell>
          <cell r="I394">
            <v>78999.91571250424</v>
          </cell>
          <cell r="J394">
            <v>78270.971026428786</v>
          </cell>
          <cell r="K394">
            <v>80258.115843853535</v>
          </cell>
          <cell r="L394">
            <v>99914.469018716278</v>
          </cell>
        </row>
        <row r="395">
          <cell r="A395" t="str">
            <v>T0Z</v>
          </cell>
          <cell r="B395" t="str">
            <v>T0Z60 : Coiffeurs, esthéticiens</v>
          </cell>
          <cell r="C395" t="str">
            <v>562a : Manucures, esthéticiens (salariés)</v>
          </cell>
          <cell r="D395">
            <v>29500.045748126067</v>
          </cell>
          <cell r="E395">
            <v>24940.370226692499</v>
          </cell>
          <cell r="F395">
            <v>28062.944664392777</v>
          </cell>
          <cell r="G395">
            <v>26893.876943999439</v>
          </cell>
          <cell r="H395">
            <v>25042.976915790605</v>
          </cell>
          <cell r="I395">
            <v>25305.208084409805</v>
          </cell>
          <cell r="J395">
            <v>24257.122092767218</v>
          </cell>
          <cell r="K395">
            <v>31957.019359529808</v>
          </cell>
          <cell r="L395">
            <v>32285.995792081172</v>
          </cell>
        </row>
        <row r="396">
          <cell r="A396" t="str">
            <v>T0Z</v>
          </cell>
          <cell r="B396" t="str">
            <v>T0Z60 : Coiffeurs, esthéticiens</v>
          </cell>
          <cell r="C396" t="str">
            <v>562b : Coiffeurs salariés</v>
          </cell>
          <cell r="D396">
            <v>107373.51947053043</v>
          </cell>
          <cell r="E396">
            <v>99101.190552570799</v>
          </cell>
          <cell r="F396">
            <v>99927.591332969969</v>
          </cell>
          <cell r="G396">
            <v>107314.50054139193</v>
          </cell>
          <cell r="H396">
            <v>101034.70133811896</v>
          </cell>
          <cell r="I396">
            <v>105255.75065202628</v>
          </cell>
          <cell r="J396">
            <v>110051.25749454813</v>
          </cell>
          <cell r="K396">
            <v>106620.69868132051</v>
          </cell>
          <cell r="L396">
            <v>105448.60223572266</v>
          </cell>
        </row>
        <row r="397">
          <cell r="A397" t="str">
            <v>T1Z</v>
          </cell>
          <cell r="B397" t="str">
            <v>T1Z60 : Employés de maison</v>
          </cell>
          <cell r="C397" t="str">
            <v>563c : Employés de maison et personnels de ménage chez des particuliers</v>
          </cell>
          <cell r="D397">
            <v>248963.02383104651</v>
          </cell>
          <cell r="E397">
            <v>256689.75362078584</v>
          </cell>
          <cell r="F397">
            <v>270566.41657919233</v>
          </cell>
          <cell r="G397">
            <v>253217.60059599805</v>
          </cell>
          <cell r="H397">
            <v>240770.14593816886</v>
          </cell>
          <cell r="I397">
            <v>237213.60923214932</v>
          </cell>
          <cell r="J397">
            <v>247200.1704857327</v>
          </cell>
          <cell r="K397">
            <v>245936.59491602864</v>
          </cell>
          <cell r="L397">
            <v>253752.30609137818</v>
          </cell>
        </row>
        <row r="398">
          <cell r="A398" t="str">
            <v>T2A</v>
          </cell>
          <cell r="B398" t="str">
            <v>T2A60 : Aides à domicile</v>
          </cell>
          <cell r="C398" t="str">
            <v>563b : Aides à domicile, aides ménagères, travailleuses familiales</v>
          </cell>
          <cell r="D398">
            <v>525860.60348138807</v>
          </cell>
          <cell r="E398">
            <v>353402.70718012354</v>
          </cell>
          <cell r="F398">
            <v>393246.81818700768</v>
          </cell>
          <cell r="G398">
            <v>419241.29165443219</v>
          </cell>
          <cell r="H398">
            <v>445275.20689972537</v>
          </cell>
          <cell r="I398">
            <v>468289.63324985898</v>
          </cell>
          <cell r="J398">
            <v>501711.93475753977</v>
          </cell>
          <cell r="K398">
            <v>535084.75227931119</v>
          </cell>
          <cell r="L398">
            <v>540785.12340731302</v>
          </cell>
        </row>
        <row r="399">
          <cell r="A399" t="str">
            <v>T2B</v>
          </cell>
          <cell r="B399" t="str">
            <v>T2B60 : Assistantes maternelles</v>
          </cell>
          <cell r="C399" t="str">
            <v>563a : Assistantes maternelles, gardiennes d’enfants, familles d’accueil</v>
          </cell>
          <cell r="D399">
            <v>430232.28461609781</v>
          </cell>
          <cell r="E399">
            <v>388876.10161371349</v>
          </cell>
          <cell r="F399">
            <v>425569.00895395479</v>
          </cell>
          <cell r="G399">
            <v>423973.07762735756</v>
          </cell>
          <cell r="H399">
            <v>407725.23424673674</v>
          </cell>
          <cell r="I399">
            <v>410932.78633472417</v>
          </cell>
          <cell r="J399">
            <v>421591.62554946565</v>
          </cell>
          <cell r="K399">
            <v>416778.40706552786</v>
          </cell>
          <cell r="L399">
            <v>452326.82123330003</v>
          </cell>
        </row>
        <row r="400">
          <cell r="A400" t="str">
            <v>T3Z</v>
          </cell>
          <cell r="B400" t="str">
            <v>T3Z60 : Concierges</v>
          </cell>
          <cell r="C400" t="str">
            <v>564a : Concierges, gardiens d’immeubles</v>
          </cell>
          <cell r="D400">
            <v>59921.235307233139</v>
          </cell>
          <cell r="E400">
            <v>52366.178779773094</v>
          </cell>
          <cell r="F400">
            <v>58938.622553834568</v>
          </cell>
          <cell r="G400">
            <v>66799.41214861245</v>
          </cell>
          <cell r="H400">
            <v>62695.328225994424</v>
          </cell>
          <cell r="I400">
            <v>64363.070712149944</v>
          </cell>
          <cell r="J400">
            <v>70152.256584367075</v>
          </cell>
          <cell r="K400">
            <v>50018.494580543476</v>
          </cell>
          <cell r="L400">
            <v>59592.954756788859</v>
          </cell>
        </row>
        <row r="401">
          <cell r="A401" t="str">
            <v>T3Z</v>
          </cell>
          <cell r="B401" t="str">
            <v>T3Z61 : Agents de sécurité et surveillance</v>
          </cell>
          <cell r="C401" t="str">
            <v>534a : Agents civils de sécurité et de surveillance</v>
          </cell>
          <cell r="D401">
            <v>136719.43599852841</v>
          </cell>
          <cell r="E401">
            <v>126441.32320568085</v>
          </cell>
          <cell r="F401">
            <v>128207.80078955939</v>
          </cell>
          <cell r="G401">
            <v>122892.45578379856</v>
          </cell>
          <cell r="H401">
            <v>124828.94688871726</v>
          </cell>
          <cell r="I401">
            <v>127277.95027413291</v>
          </cell>
          <cell r="J401">
            <v>141507.99646994579</v>
          </cell>
          <cell r="K401">
            <v>142622.77123788901</v>
          </cell>
          <cell r="L401">
            <v>126027.54028775041</v>
          </cell>
        </row>
        <row r="402">
          <cell r="A402" t="str">
            <v>T3Z</v>
          </cell>
          <cell r="B402" t="str">
            <v>T3Z61 : Agents de sécurité et surveillance</v>
          </cell>
          <cell r="C402" t="str">
            <v>534b : Convoyeurs de fonds, gardes du corps, enquêteurs privés et métiers assimilés (salariés)</v>
          </cell>
          <cell r="D402">
            <v>7944.935249898117</v>
          </cell>
          <cell r="E402">
            <v>13835.229978639127</v>
          </cell>
          <cell r="F402">
            <v>12357.434217969625</v>
          </cell>
          <cell r="G402">
            <v>6388.305747051626</v>
          </cell>
          <cell r="H402">
            <v>7163.5846502615705</v>
          </cell>
          <cell r="I402">
            <v>13728.308585374303</v>
          </cell>
          <cell r="J402">
            <v>8058.9678503660789</v>
          </cell>
          <cell r="K402">
            <v>7280.3696056815306</v>
          </cell>
          <cell r="L402">
            <v>8495.4682936467434</v>
          </cell>
        </row>
        <row r="403">
          <cell r="A403" t="str">
            <v>T4Z</v>
          </cell>
          <cell r="B403" t="str">
            <v>T4Z60 : Agents d'entretien de locaux</v>
          </cell>
          <cell r="C403" t="str">
            <v>217e : Artisans des services divers 0 à 9 salariés</v>
          </cell>
          <cell r="D403">
            <v>12207.775447141559</v>
          </cell>
          <cell r="E403">
            <v>10914.026538092923</v>
          </cell>
          <cell r="F403">
            <v>10882.099143068086</v>
          </cell>
          <cell r="G403">
            <v>10622.078014391434</v>
          </cell>
          <cell r="H403">
            <v>8791.0521608485742</v>
          </cell>
          <cell r="I403">
            <v>9852.9539694450596</v>
          </cell>
          <cell r="J403">
            <v>9500.7507917315925</v>
          </cell>
          <cell r="K403">
            <v>10735.620166013101</v>
          </cell>
          <cell r="L403">
            <v>16386.955383679979</v>
          </cell>
        </row>
        <row r="404">
          <cell r="A404" t="str">
            <v>T4Z</v>
          </cell>
          <cell r="B404" t="str">
            <v>T4Z60 : Agents d'entretien de locaux</v>
          </cell>
          <cell r="C404" t="str">
            <v>525a : Agents de service des établissements primaires</v>
          </cell>
          <cell r="D404">
            <v>141532.32359271197</v>
          </cell>
          <cell r="E404">
            <v>144412.19807414085</v>
          </cell>
          <cell r="F404">
            <v>132328.23659481478</v>
          </cell>
          <cell r="G404">
            <v>132244.1311187078</v>
          </cell>
          <cell r="H404">
            <v>151935.53631412753</v>
          </cell>
          <cell r="I404">
            <v>143010.95067687012</v>
          </cell>
          <cell r="J404">
            <v>140335.62310468816</v>
          </cell>
          <cell r="K404">
            <v>138287.76140797455</v>
          </cell>
          <cell r="L404">
            <v>145973.58626547322</v>
          </cell>
        </row>
        <row r="405">
          <cell r="A405" t="str">
            <v>T4Z</v>
          </cell>
          <cell r="B405" t="str">
            <v>T4Z60 : Agents d'entretien de locaux</v>
          </cell>
          <cell r="C405" t="str">
            <v>525b : Agents de service des autres établissements d’enseignement</v>
          </cell>
          <cell r="D405">
            <v>76263.876586967177</v>
          </cell>
          <cell r="E405">
            <v>82229.864123028936</v>
          </cell>
          <cell r="F405">
            <v>82973.312678401227</v>
          </cell>
          <cell r="G405">
            <v>85594.463130939985</v>
          </cell>
          <cell r="H405">
            <v>79099.867998569171</v>
          </cell>
          <cell r="I405">
            <v>77458.198646390505</v>
          </cell>
          <cell r="J405">
            <v>77184.731248859796</v>
          </cell>
          <cell r="K405">
            <v>79252.038415561823</v>
          </cell>
          <cell r="L405">
            <v>72354.860096479912</v>
          </cell>
        </row>
        <row r="406">
          <cell r="A406" t="str">
            <v>T4Z</v>
          </cell>
          <cell r="B406" t="str">
            <v>T4Z60 : Agents d'entretien de locaux</v>
          </cell>
          <cell r="C406" t="str">
            <v>525c : Agents de service de la fonction publique (sauf écoles, hôpitaux)</v>
          </cell>
          <cell r="D406">
            <v>331187.23981162853</v>
          </cell>
          <cell r="E406">
            <v>297918.81116066827</v>
          </cell>
          <cell r="F406">
            <v>302495.88743858907</v>
          </cell>
          <cell r="G406">
            <v>309664.98397476581</v>
          </cell>
          <cell r="H406">
            <v>297264.95616236061</v>
          </cell>
          <cell r="I406">
            <v>319664.00518568553</v>
          </cell>
          <cell r="J406">
            <v>355121.31396318518</v>
          </cell>
          <cell r="K406">
            <v>320515.72170083009</v>
          </cell>
          <cell r="L406">
            <v>317924.68377087027</v>
          </cell>
        </row>
        <row r="407">
          <cell r="A407" t="str">
            <v>T4Z</v>
          </cell>
          <cell r="B407" t="str">
            <v>T4Z60 : Agents d'entretien de locaux</v>
          </cell>
          <cell r="C407" t="str">
            <v>684a : Nettoyeurs</v>
          </cell>
          <cell r="D407">
            <v>314075.31816109427</v>
          </cell>
          <cell r="E407">
            <v>304148.6816805299</v>
          </cell>
          <cell r="F407">
            <v>305036.59923041903</v>
          </cell>
          <cell r="G407">
            <v>297451.20094520232</v>
          </cell>
          <cell r="H407">
            <v>317631.37828160613</v>
          </cell>
          <cell r="I407">
            <v>344369.06003232306</v>
          </cell>
          <cell r="J407">
            <v>307534.11544477643</v>
          </cell>
          <cell r="K407">
            <v>306790.99325823138</v>
          </cell>
          <cell r="L407">
            <v>327900.84578027501</v>
          </cell>
        </row>
        <row r="408">
          <cell r="A408" t="str">
            <v>T4Z</v>
          </cell>
          <cell r="B408" t="str">
            <v>T4Z61 : Agents de services hospitaliers</v>
          </cell>
          <cell r="C408" t="str">
            <v>525d : Agents de service hospitaliers (de la fonction publique ou du secteur privé)</v>
          </cell>
          <cell r="D408">
            <v>318059.2524203888</v>
          </cell>
          <cell r="E408">
            <v>308368.22653109621</v>
          </cell>
          <cell r="F408">
            <v>301742.49578074884</v>
          </cell>
          <cell r="G408">
            <v>354682.31680820155</v>
          </cell>
          <cell r="H408">
            <v>348367.25610535388</v>
          </cell>
          <cell r="I408">
            <v>330890.40003041446</v>
          </cell>
          <cell r="J408">
            <v>322860.47762150248</v>
          </cell>
          <cell r="K408">
            <v>331579.97705181479</v>
          </cell>
          <cell r="L408">
            <v>299737.30258784903</v>
          </cell>
        </row>
        <row r="409">
          <cell r="A409" t="str">
            <v>T4Z</v>
          </cell>
          <cell r="B409" t="str">
            <v>T4Z62 : Ouvriers assain. et trait. des déchets</v>
          </cell>
          <cell r="C409" t="str">
            <v>628e : Ouvriers qualifiés de l’assainissement et du traitement des déchets</v>
          </cell>
          <cell r="D409">
            <v>17372.030109203974</v>
          </cell>
          <cell r="E409">
            <v>14284.505518846696</v>
          </cell>
          <cell r="F409">
            <v>13573.604317063229</v>
          </cell>
          <cell r="G409">
            <v>9906.9680061241197</v>
          </cell>
          <cell r="H409">
            <v>10098.219426640409</v>
          </cell>
          <cell r="I409">
            <v>14813.772837165992</v>
          </cell>
          <cell r="J409">
            <v>15815.936705377362</v>
          </cell>
          <cell r="K409">
            <v>21857.002706359723</v>
          </cell>
          <cell r="L409">
            <v>14443.150915874836</v>
          </cell>
        </row>
        <row r="410">
          <cell r="A410" t="str">
            <v>T4Z</v>
          </cell>
          <cell r="B410" t="str">
            <v>T4Z62 : Ouvriers assain. et trait. des déchets</v>
          </cell>
          <cell r="C410" t="str">
            <v>684b : Ouvriers non qualifiés de l’assainissement et du traitement des déchets</v>
          </cell>
          <cell r="D410">
            <v>32169.074751486642</v>
          </cell>
          <cell r="E410">
            <v>30467.529319669662</v>
          </cell>
          <cell r="F410">
            <v>37638.877216996036</v>
          </cell>
          <cell r="G410">
            <v>36689.514235281968</v>
          </cell>
          <cell r="H410">
            <v>32824.285583993646</v>
          </cell>
          <cell r="I410">
            <v>31747.84406403255</v>
          </cell>
          <cell r="J410">
            <v>37939.528463944414</v>
          </cell>
          <cell r="K410">
            <v>32356.027429779591</v>
          </cell>
          <cell r="L410">
            <v>26211.668360735926</v>
          </cell>
        </row>
        <row r="411">
          <cell r="A411" t="str">
            <v>T6Z</v>
          </cell>
          <cell r="B411" t="str">
            <v>T6Z61 : Employés des services divers</v>
          </cell>
          <cell r="C411" t="str">
            <v>227c : Astrologues, professionnels de la parapsychologie, guérisseurs 0 à 9 salariés</v>
          </cell>
          <cell r="D411">
            <v>6675.1090464970739</v>
          </cell>
          <cell r="E411">
            <v>2172.1344651890217</v>
          </cell>
          <cell r="F411">
            <v>2752.6031691287931</v>
          </cell>
          <cell r="G411">
            <v>2959.8186649013051</v>
          </cell>
          <cell r="H411">
            <v>3338.650412794761</v>
          </cell>
          <cell r="I411">
            <v>5061.1194723490207</v>
          </cell>
          <cell r="J411">
            <v>6309.0957390287294</v>
          </cell>
          <cell r="K411">
            <v>4782.846931783075</v>
          </cell>
          <cell r="L411">
            <v>8933.38446867942</v>
          </cell>
        </row>
        <row r="412">
          <cell r="A412" t="str">
            <v>T6Z</v>
          </cell>
          <cell r="B412" t="str">
            <v>T6Z61 : Employés des services divers</v>
          </cell>
          <cell r="C412" t="str">
            <v>227d : Autres indépendants divers prestataires de services 0 à 9 salariés</v>
          </cell>
          <cell r="D412">
            <v>100717.05066696349</v>
          </cell>
          <cell r="E412">
            <v>84479.301368497399</v>
          </cell>
          <cell r="F412">
            <v>77165.496419534466</v>
          </cell>
          <cell r="G412">
            <v>71662.550654021659</v>
          </cell>
          <cell r="H412">
            <v>87549.630699069065</v>
          </cell>
          <cell r="I412">
            <v>98659.438263124088</v>
          </cell>
          <cell r="J412">
            <v>102025.85849324541</v>
          </cell>
          <cell r="K412">
            <v>95307.916070033374</v>
          </cell>
          <cell r="L412">
            <v>104817.37743761168</v>
          </cell>
        </row>
        <row r="413">
          <cell r="A413" t="str">
            <v>T6Z</v>
          </cell>
          <cell r="B413" t="str">
            <v>T6Z61 : Employés des services divers</v>
          </cell>
          <cell r="C413" t="str">
            <v>564b : Employés des services divers</v>
          </cell>
          <cell r="D413">
            <v>28329.03462348484</v>
          </cell>
          <cell r="E413">
            <v>21852.308533797561</v>
          </cell>
          <cell r="F413">
            <v>18445.989488417803</v>
          </cell>
          <cell r="G413">
            <v>22272.147859357181</v>
          </cell>
          <cell r="H413">
            <v>23203.849842346499</v>
          </cell>
          <cell r="I413">
            <v>23761.21920478026</v>
          </cell>
          <cell r="J413">
            <v>27968.060362274355</v>
          </cell>
          <cell r="K413">
            <v>31176.580519385279</v>
          </cell>
          <cell r="L413">
            <v>25842.462988794879</v>
          </cell>
        </row>
        <row r="414">
          <cell r="A414" t="str">
            <v>U0Z</v>
          </cell>
          <cell r="B414" t="str">
            <v>U0Z80 : Assistants de communication</v>
          </cell>
          <cell r="C414" t="str">
            <v>464a : Assistants de la publicité, des relations publiques (indépendants ou salariés)</v>
          </cell>
          <cell r="D414">
            <v>32780.015712893997</v>
          </cell>
          <cell r="E414">
            <v>31824.25020227654</v>
          </cell>
          <cell r="F414">
            <v>24941.252022429286</v>
          </cell>
          <cell r="G414">
            <v>21148.621765325093</v>
          </cell>
          <cell r="H414">
            <v>27517.046653595939</v>
          </cell>
          <cell r="I414">
            <v>31310.588157673807</v>
          </cell>
          <cell r="J414">
            <v>39305.724967672031</v>
          </cell>
          <cell r="K414">
            <v>30893.58425394848</v>
          </cell>
          <cell r="L414">
            <v>28140.73791706148</v>
          </cell>
        </row>
        <row r="415">
          <cell r="A415" t="str">
            <v>U0Z</v>
          </cell>
          <cell r="B415" t="str">
            <v>U0Z81 : Interprètes</v>
          </cell>
          <cell r="C415" t="str">
            <v>464b : Interprètes, traducteurs (indépendants ou salariés)</v>
          </cell>
          <cell r="D415">
            <v>13783.478330606296</v>
          </cell>
          <cell r="E415">
            <v>8255.5716936937933</v>
          </cell>
          <cell r="F415">
            <v>9651.741126457704</v>
          </cell>
          <cell r="G415">
            <v>10255.873898318412</v>
          </cell>
          <cell r="H415">
            <v>21235.347681287174</v>
          </cell>
          <cell r="I415">
            <v>16320.994768463046</v>
          </cell>
          <cell r="J415">
            <v>13474.213034753633</v>
          </cell>
          <cell r="K415">
            <v>11630.188484096574</v>
          </cell>
          <cell r="L415">
            <v>16246.033472968682</v>
          </cell>
        </row>
        <row r="416">
          <cell r="A416" t="str">
            <v>U0Z</v>
          </cell>
          <cell r="B416" t="str">
            <v>U0Z90 : Cadres de la communication</v>
          </cell>
          <cell r="C416" t="str">
            <v>375a : Cadres de la publicité</v>
          </cell>
          <cell r="D416">
            <v>12697.573774968972</v>
          </cell>
          <cell r="E416">
            <v>21237.087829267311</v>
          </cell>
          <cell r="F416">
            <v>22143.311210654912</v>
          </cell>
          <cell r="G416">
            <v>26070.308843558272</v>
          </cell>
          <cell r="H416">
            <v>25105.338322867534</v>
          </cell>
          <cell r="I416">
            <v>19541.756951478987</v>
          </cell>
          <cell r="J416">
            <v>13952.87908971986</v>
          </cell>
          <cell r="K416">
            <v>9798.042074488576</v>
          </cell>
          <cell r="L416">
            <v>14341.800160698485</v>
          </cell>
        </row>
        <row r="417">
          <cell r="A417" t="str">
            <v>U0Z</v>
          </cell>
          <cell r="B417" t="str">
            <v>U0Z90 : Cadres de la communication</v>
          </cell>
          <cell r="C417" t="str">
            <v>375b : Cadres des relations publiques et de la communication</v>
          </cell>
          <cell r="D417">
            <v>22314.546758984699</v>
          </cell>
          <cell r="E417">
            <v>20006.524004381896</v>
          </cell>
          <cell r="F417">
            <v>30479.74634446195</v>
          </cell>
          <cell r="G417">
            <v>31040.794108115166</v>
          </cell>
          <cell r="H417">
            <v>27598.98539110303</v>
          </cell>
          <cell r="I417">
            <v>20316.906631358685</v>
          </cell>
          <cell r="J417">
            <v>18054.810203233119</v>
          </cell>
          <cell r="K417">
            <v>26063.074534238807</v>
          </cell>
          <cell r="L417">
            <v>22825.755539482179</v>
          </cell>
        </row>
        <row r="418">
          <cell r="A418" t="str">
            <v>U0Z</v>
          </cell>
          <cell r="B418" t="str">
            <v>U0Z91 : Cadres et tech. documentation</v>
          </cell>
          <cell r="C418" t="str">
            <v>372f : Cadres de la documentation, de l’archivage (hors fonction publique)</v>
          </cell>
          <cell r="D418">
            <v>3142.8841553787547</v>
          </cell>
          <cell r="E418">
            <v>3320.5176574609518</v>
          </cell>
          <cell r="F418">
            <v>3216.4541956735948</v>
          </cell>
          <cell r="G418">
            <v>3548.1576001089156</v>
          </cell>
          <cell r="H418">
            <v>2712.295408219376</v>
          </cell>
          <cell r="I418">
            <v>3164.4172696599098</v>
          </cell>
          <cell r="J418">
            <v>3405.6902664189261</v>
          </cell>
          <cell r="K418">
            <v>2110.6271827236515</v>
          </cell>
          <cell r="L418">
            <v>3912.3350169936866</v>
          </cell>
        </row>
        <row r="419">
          <cell r="A419" t="str">
            <v>U0Z</v>
          </cell>
          <cell r="B419" t="str">
            <v>U0Z91 : Cadres et tech. documentation</v>
          </cell>
          <cell r="C419" t="str">
            <v>425a : Sous-bibliothécaires, cadres intermédiaires du patrimoine</v>
          </cell>
          <cell r="D419">
            <v>8877.1633129910915</v>
          </cell>
          <cell r="E419">
            <v>4843.7210121560529</v>
          </cell>
          <cell r="F419">
            <v>5536.5744087957537</v>
          </cell>
          <cell r="G419">
            <v>5311.7564536252967</v>
          </cell>
          <cell r="H419">
            <v>11348.267371770773</v>
          </cell>
          <cell r="I419">
            <v>12112.687818795584</v>
          </cell>
          <cell r="J419">
            <v>7833.0930079096452</v>
          </cell>
          <cell r="K419">
            <v>9239.3611873374321</v>
          </cell>
          <cell r="L419">
            <v>9559.0357437261991</v>
          </cell>
        </row>
        <row r="420">
          <cell r="A420" t="str">
            <v>U0Z</v>
          </cell>
          <cell r="B420" t="str">
            <v>U0Z92 : Journalistes et cadres de l'édition</v>
          </cell>
          <cell r="C420" t="str">
            <v>352a : Journalistes (y. c. rédacteurs en chef)</v>
          </cell>
          <cell r="D420">
            <v>50820.635141226543</v>
          </cell>
          <cell r="E420">
            <v>53635.661871560114</v>
          </cell>
          <cell r="F420">
            <v>44567.898950020273</v>
          </cell>
          <cell r="G420">
            <v>46614.818195060543</v>
          </cell>
          <cell r="H420">
            <v>39202.473964576551</v>
          </cell>
          <cell r="I420">
            <v>40865.5547326745</v>
          </cell>
          <cell r="J420">
            <v>49439.699119910532</v>
          </cell>
          <cell r="K420">
            <v>48342.565162903651</v>
          </cell>
          <cell r="L420">
            <v>54679.641140865431</v>
          </cell>
        </row>
        <row r="421">
          <cell r="A421" t="str">
            <v>U0Z</v>
          </cell>
          <cell r="B421" t="str">
            <v>U0Z92 : Journalistes et cadres de l'édition</v>
          </cell>
          <cell r="C421" t="str">
            <v>353a : Directeurs de journaux, administrateurs de presse, directeurs d’éditions</v>
          </cell>
          <cell r="D421">
            <v>5743.6972779442722</v>
          </cell>
          <cell r="E421">
            <v>6669.8310803443001</v>
          </cell>
          <cell r="F421">
            <v>7483.3163371574547</v>
          </cell>
          <cell r="G421">
            <v>10418.478787302356</v>
          </cell>
          <cell r="H421">
            <v>10592.466053682785</v>
          </cell>
          <cell r="I421">
            <v>10019.548771633596</v>
          </cell>
          <cell r="J421">
            <v>6539.3470836868164</v>
          </cell>
          <cell r="K421">
            <v>3954.14021999645</v>
          </cell>
          <cell r="L421">
            <v>6737.6045301495487</v>
          </cell>
        </row>
        <row r="422">
          <cell r="A422" t="str">
            <v>U1Z</v>
          </cell>
          <cell r="B422" t="str">
            <v>U1Z80 : Professionnels des spectacles</v>
          </cell>
          <cell r="C422" t="str">
            <v>353b : Directeurs, responsables de programmation et de production de l’audiovisuel et des spectacles</v>
          </cell>
          <cell r="D422">
            <v>16398.25438200694</v>
          </cell>
          <cell r="E422">
            <v>19607.649738852659</v>
          </cell>
          <cell r="F422">
            <v>15643.318726175683</v>
          </cell>
          <cell r="G422">
            <v>13756.180210387844</v>
          </cell>
          <cell r="H422">
            <v>12818.991148679979</v>
          </cell>
          <cell r="I422">
            <v>13673.04350779583</v>
          </cell>
          <cell r="J422">
            <v>15955.14671473303</v>
          </cell>
          <cell r="K422">
            <v>13570.243207376847</v>
          </cell>
          <cell r="L422">
            <v>19669.373223910945</v>
          </cell>
        </row>
        <row r="423">
          <cell r="A423" t="str">
            <v>U1Z</v>
          </cell>
          <cell r="B423" t="str">
            <v>U1Z80 : Professionnels des spectacles</v>
          </cell>
          <cell r="C423" t="str">
            <v>353c : Cadres artistiques et technico-artistiques de la réalisation de l’audiovisuel et des spectacles</v>
          </cell>
          <cell r="D423">
            <v>26333.946031434676</v>
          </cell>
          <cell r="E423">
            <v>18812.756193007412</v>
          </cell>
          <cell r="F423">
            <v>20447.320865309735</v>
          </cell>
          <cell r="G423">
            <v>16001.94838910143</v>
          </cell>
          <cell r="H423">
            <v>15095.03187325712</v>
          </cell>
          <cell r="I423">
            <v>14649.529029796387</v>
          </cell>
          <cell r="J423">
            <v>27718.314978762384</v>
          </cell>
          <cell r="K423">
            <v>28509.396301368874</v>
          </cell>
          <cell r="L423">
            <v>22774.126814172771</v>
          </cell>
        </row>
        <row r="424">
          <cell r="A424" t="str">
            <v>U1Z</v>
          </cell>
          <cell r="B424" t="str">
            <v>U1Z80 : Professionnels des spectacles</v>
          </cell>
          <cell r="C424" t="str">
            <v>465b : Assistants techniques de la réalisation des spectacles vivants et audiovisuels (indépendants ou salariés)</v>
          </cell>
          <cell r="D424">
            <v>37641.068304757464</v>
          </cell>
          <cell r="E424">
            <v>29182.063374495596</v>
          </cell>
          <cell r="F424">
            <v>31388.935140358255</v>
          </cell>
          <cell r="G424">
            <v>33312.029837234695</v>
          </cell>
          <cell r="H424">
            <v>36199.055099606623</v>
          </cell>
          <cell r="I424">
            <v>36845.039078974143</v>
          </cell>
          <cell r="J424">
            <v>39952.681285263832</v>
          </cell>
          <cell r="K424">
            <v>35081.299997038113</v>
          </cell>
          <cell r="L424">
            <v>37889.223631970439</v>
          </cell>
        </row>
        <row r="425">
          <cell r="A425" t="str">
            <v>U1Z</v>
          </cell>
          <cell r="B425" t="str">
            <v>U1Z80 : Professionnels des spectacles</v>
          </cell>
          <cell r="C425" t="str">
            <v>637c : Ouvriers et techniciens des spectacles vivants et audiovisuels</v>
          </cell>
          <cell r="D425">
            <v>9456.4759630561402</v>
          </cell>
          <cell r="E425">
            <v>6753.7327448519054</v>
          </cell>
          <cell r="F425">
            <v>11607.090860306034</v>
          </cell>
          <cell r="G425">
            <v>12536.962330919152</v>
          </cell>
          <cell r="H425">
            <v>11068.533710596726</v>
          </cell>
          <cell r="I425">
            <v>8530.5122182566574</v>
          </cell>
          <cell r="J425">
            <v>9491.3391403496225</v>
          </cell>
          <cell r="K425">
            <v>10051.127644881175</v>
          </cell>
          <cell r="L425">
            <v>8826.961103937625</v>
          </cell>
        </row>
        <row r="426">
          <cell r="A426" t="str">
            <v>U1Z</v>
          </cell>
          <cell r="B426" t="str">
            <v>U1Z81 : Photographes</v>
          </cell>
          <cell r="C426" t="str">
            <v>465c : Photographes (indépendants et salariés)</v>
          </cell>
          <cell r="D426">
            <v>23298.81178539804</v>
          </cell>
          <cell r="E426">
            <v>14704.511511507153</v>
          </cell>
          <cell r="F426">
            <v>12238.898660575849</v>
          </cell>
          <cell r="G426">
            <v>13704.568472793229</v>
          </cell>
          <cell r="H426">
            <v>26753.418884019564</v>
          </cell>
          <cell r="I426">
            <v>22609.960111642915</v>
          </cell>
          <cell r="J426">
            <v>20066.101966672475</v>
          </cell>
          <cell r="K426">
            <v>26463.530600280283</v>
          </cell>
          <cell r="L426">
            <v>23366.802789241367</v>
          </cell>
        </row>
        <row r="427">
          <cell r="A427" t="str">
            <v>U1Z</v>
          </cell>
          <cell r="B427" t="str">
            <v>U1Z82 : Graphistes dessinateurs stylistes</v>
          </cell>
          <cell r="C427" t="str">
            <v>465a : Concepteurs et assistants techniques des arts graphiques, de la mode et de la décoration (indépendants et salariés)</v>
          </cell>
          <cell r="D427">
            <v>96681.133272116611</v>
          </cell>
          <cell r="E427">
            <v>73731.412184238638</v>
          </cell>
          <cell r="F427">
            <v>90997.045173525868</v>
          </cell>
          <cell r="G427">
            <v>87343.369687235419</v>
          </cell>
          <cell r="H427">
            <v>91711.944106186013</v>
          </cell>
          <cell r="I427">
            <v>105386.77231074756</v>
          </cell>
          <cell r="J427">
            <v>91842.425637918961</v>
          </cell>
          <cell r="K427">
            <v>97324.527712091702</v>
          </cell>
          <cell r="L427">
            <v>100876.44646633918</v>
          </cell>
        </row>
        <row r="428">
          <cell r="A428" t="str">
            <v>U1Z</v>
          </cell>
          <cell r="B428" t="str">
            <v>U1Z91 : Artistes</v>
          </cell>
          <cell r="C428" t="str">
            <v>354b : Artistes de la musique et du chant</v>
          </cell>
          <cell r="D428">
            <v>29723.700158683332</v>
          </cell>
          <cell r="E428">
            <v>20391.392825308871</v>
          </cell>
          <cell r="F428">
            <v>28286.382858144007</v>
          </cell>
          <cell r="G428">
            <v>30594.071491998438</v>
          </cell>
          <cell r="H428">
            <v>37772.994208797652</v>
          </cell>
          <cell r="I428">
            <v>32004.487574217292</v>
          </cell>
          <cell r="J428">
            <v>26347.849659159157</v>
          </cell>
          <cell r="K428">
            <v>35065.497765282795</v>
          </cell>
          <cell r="L428">
            <v>27757.753051608041</v>
          </cell>
        </row>
        <row r="429">
          <cell r="A429" t="str">
            <v>U1Z</v>
          </cell>
          <cell r="B429" t="str">
            <v>U1Z91 : Artistes</v>
          </cell>
          <cell r="C429" t="str">
            <v>354c : Artistes dramatiques</v>
          </cell>
          <cell r="D429">
            <v>19832.601855720841</v>
          </cell>
          <cell r="E429">
            <v>16815.687654494988</v>
          </cell>
          <cell r="F429">
            <v>14316.1644276592</v>
          </cell>
          <cell r="G429">
            <v>16254.920893665139</v>
          </cell>
          <cell r="H429">
            <v>14823.820197291052</v>
          </cell>
          <cell r="I429">
            <v>13386.104107422616</v>
          </cell>
          <cell r="J429">
            <v>17817.89316182541</v>
          </cell>
          <cell r="K429">
            <v>20356.839924725238</v>
          </cell>
          <cell r="L429">
            <v>21323.072480611874</v>
          </cell>
        </row>
        <row r="430">
          <cell r="A430" t="str">
            <v>U1Z</v>
          </cell>
          <cell r="B430" t="str">
            <v>U1Z91 : Artistes</v>
          </cell>
          <cell r="C430" t="str">
            <v>354d : Artistes de la danse, du cirque et des spectacles divers</v>
          </cell>
          <cell r="D430">
            <v>9289.5124174870816</v>
          </cell>
          <cell r="E430">
            <v>7072.4035409671333</v>
          </cell>
          <cell r="F430">
            <v>4213.2184826143839</v>
          </cell>
          <cell r="G430">
            <v>7664.7865047157311</v>
          </cell>
          <cell r="H430">
            <v>8159.8190415715262</v>
          </cell>
          <cell r="I430">
            <v>7979.0113925116311</v>
          </cell>
          <cell r="J430">
            <v>9383.9456153510218</v>
          </cell>
          <cell r="K430">
            <v>9979.563191891737</v>
          </cell>
          <cell r="L430">
            <v>8505.028445218486</v>
          </cell>
        </row>
        <row r="431">
          <cell r="A431" t="str">
            <v>U1Z</v>
          </cell>
          <cell r="B431" t="str">
            <v>U1Z91 : Artistes</v>
          </cell>
          <cell r="C431" t="str">
            <v>354g : Professeurs d’art (hors établissements scolaires)</v>
          </cell>
          <cell r="D431">
            <v>46757.143895607405</v>
          </cell>
          <cell r="E431">
            <v>38682.075788938258</v>
          </cell>
          <cell r="F431">
            <v>39366.830663849905</v>
          </cell>
          <cell r="G431">
            <v>51726.995406160022</v>
          </cell>
          <cell r="H431">
            <v>45033.904965585905</v>
          </cell>
          <cell r="I431">
            <v>38303.355270712484</v>
          </cell>
          <cell r="J431">
            <v>46209.49247925594</v>
          </cell>
          <cell r="K431">
            <v>47102.558505323468</v>
          </cell>
          <cell r="L431">
            <v>46959.380702242794</v>
          </cell>
        </row>
        <row r="432">
          <cell r="A432" t="str">
            <v>U1Z</v>
          </cell>
          <cell r="B432" t="str">
            <v>U1Z92 : Écrivains</v>
          </cell>
          <cell r="C432" t="str">
            <v>352b : Auteurs littéraires, scénaristes, dialoguistes</v>
          </cell>
          <cell r="D432">
            <v>10048.997711618242</v>
          </cell>
          <cell r="E432">
            <v>10745.359893725512</v>
          </cell>
          <cell r="F432">
            <v>10876.164919935643</v>
          </cell>
          <cell r="G432">
            <v>14628.34185153603</v>
          </cell>
          <cell r="H432">
            <v>7578.7131756706085</v>
          </cell>
          <cell r="I432">
            <v>7484.3712895859308</v>
          </cell>
          <cell r="J432">
            <v>9176.2167514757366</v>
          </cell>
          <cell r="K432">
            <v>11635.08392336727</v>
          </cell>
          <cell r="L432">
            <v>9335.6924600117181</v>
          </cell>
        </row>
        <row r="433">
          <cell r="A433" t="str">
            <v>U1Z</v>
          </cell>
          <cell r="B433" t="str">
            <v>U1Z93 : Artistes plasticiens</v>
          </cell>
          <cell r="C433" t="str">
            <v>354a : Artistes plasticiens</v>
          </cell>
          <cell r="D433">
            <v>29710.064623916711</v>
          </cell>
          <cell r="E433">
            <v>22980.338559515738</v>
          </cell>
          <cell r="F433">
            <v>21695.576467964816</v>
          </cell>
          <cell r="G433">
            <v>24703.018654383191</v>
          </cell>
          <cell r="H433">
            <v>31973.217632432636</v>
          </cell>
          <cell r="I433">
            <v>34849.523951448355</v>
          </cell>
          <cell r="J433">
            <v>33250.516821383062</v>
          </cell>
          <cell r="K433">
            <v>25813.866009342812</v>
          </cell>
          <cell r="L433">
            <v>30065.811041024259</v>
          </cell>
        </row>
        <row r="434">
          <cell r="A434" t="str">
            <v>V0Z</v>
          </cell>
          <cell r="B434" t="str">
            <v>V0Z60 : Aides-soignants</v>
          </cell>
          <cell r="C434" t="str">
            <v>526a : Aides-soignants (de la fonction publique ou du secteur privé)</v>
          </cell>
          <cell r="D434">
            <v>373328.70312371897</v>
          </cell>
          <cell r="E434">
            <v>322776.97484693635</v>
          </cell>
          <cell r="F434">
            <v>320608.95696866198</v>
          </cell>
          <cell r="G434">
            <v>329456.48109940643</v>
          </cell>
          <cell r="H434">
            <v>347318.54087546421</v>
          </cell>
          <cell r="I434">
            <v>333497.01867307501</v>
          </cell>
          <cell r="J434">
            <v>381375.55467964767</v>
          </cell>
          <cell r="K434">
            <v>365799.48901350691</v>
          </cell>
          <cell r="L434">
            <v>372811.0656780022</v>
          </cell>
        </row>
        <row r="435">
          <cell r="A435" t="str">
            <v>V0Z</v>
          </cell>
          <cell r="B435" t="str">
            <v>V0Z60 : Aides-soignants</v>
          </cell>
          <cell r="C435" t="str">
            <v>526b : Assistants dentaires, médicaux et vétérinaires, aides de techniciens médicaux</v>
          </cell>
          <cell r="D435">
            <v>43205.601383581023</v>
          </cell>
          <cell r="E435">
            <v>51478.99774420933</v>
          </cell>
          <cell r="F435">
            <v>48295.559320453918</v>
          </cell>
          <cell r="G435">
            <v>39264.096233683893</v>
          </cell>
          <cell r="H435">
            <v>41874.339687241074</v>
          </cell>
          <cell r="I435">
            <v>48166.862113475181</v>
          </cell>
          <cell r="J435">
            <v>42347.759456623746</v>
          </cell>
          <cell r="K435">
            <v>41576.243885740856</v>
          </cell>
          <cell r="L435">
            <v>45692.800808378459</v>
          </cell>
        </row>
        <row r="436">
          <cell r="A436" t="str">
            <v>V0Z</v>
          </cell>
          <cell r="B436" t="str">
            <v>V0Z60 : Aides-soignants</v>
          </cell>
          <cell r="C436" t="str">
            <v>526c : Auxiliaires de puériculture</v>
          </cell>
          <cell r="D436">
            <v>72269.143334459732</v>
          </cell>
          <cell r="E436">
            <v>55364.622753093958</v>
          </cell>
          <cell r="F436">
            <v>71618.587818234242</v>
          </cell>
          <cell r="G436">
            <v>65072.084317194451</v>
          </cell>
          <cell r="H436">
            <v>63826.857212487659</v>
          </cell>
          <cell r="I436">
            <v>67679.200383173811</v>
          </cell>
          <cell r="J436">
            <v>67607.01476606974</v>
          </cell>
          <cell r="K436">
            <v>73309.245174641837</v>
          </cell>
          <cell r="L436">
            <v>75891.170062667588</v>
          </cell>
        </row>
        <row r="437">
          <cell r="A437" t="str">
            <v>V0Z</v>
          </cell>
          <cell r="B437" t="str">
            <v>V0Z60 : Aides-soignants</v>
          </cell>
          <cell r="C437" t="str">
            <v>526d : Aides médico-psychologiques</v>
          </cell>
          <cell r="D437">
            <v>42448.695117185496</v>
          </cell>
          <cell r="E437">
            <v>30849.853574502322</v>
          </cell>
          <cell r="F437">
            <v>38676.584810441098</v>
          </cell>
          <cell r="G437">
            <v>32211.1885089188</v>
          </cell>
          <cell r="H437">
            <v>35675.446406558316</v>
          </cell>
          <cell r="I437">
            <v>35981.674861484571</v>
          </cell>
          <cell r="J437">
            <v>35535.723769519005</v>
          </cell>
          <cell r="K437">
            <v>38011.699536032589</v>
          </cell>
          <cell r="L437">
            <v>53798.662046004887</v>
          </cell>
        </row>
        <row r="438">
          <cell r="A438" t="str">
            <v>V1Z</v>
          </cell>
          <cell r="B438" t="str">
            <v>V1Z80 : Infirmiers</v>
          </cell>
          <cell r="C438" t="str">
            <v>431a : Cadres infirmiers et assimilés</v>
          </cell>
          <cell r="D438">
            <v>44647.859181081498</v>
          </cell>
          <cell r="E438">
            <v>35119.341974272065</v>
          </cell>
          <cell r="F438">
            <v>32187.811358938299</v>
          </cell>
          <cell r="G438">
            <v>35457.22197016576</v>
          </cell>
          <cell r="H438">
            <v>32287.179615697529</v>
          </cell>
          <cell r="I438">
            <v>37039.075730290388</v>
          </cell>
          <cell r="J438">
            <v>41950.967659770969</v>
          </cell>
          <cell r="K438">
            <v>48943.609087717501</v>
          </cell>
          <cell r="L438">
            <v>43049.000795756023</v>
          </cell>
        </row>
        <row r="439">
          <cell r="A439" t="str">
            <v>V1Z</v>
          </cell>
          <cell r="B439" t="str">
            <v>V1Z80 : Infirmiers</v>
          </cell>
          <cell r="C439" t="str">
            <v>431b : Infirmiers psychiatriques</v>
          </cell>
          <cell r="D439">
            <v>8967.2175875187877</v>
          </cell>
          <cell r="E439">
            <v>13923.286742187445</v>
          </cell>
          <cell r="F439">
            <v>14446.604359052424</v>
          </cell>
          <cell r="G439">
            <v>14856.768593924126</v>
          </cell>
          <cell r="H439">
            <v>11216.824186262265</v>
          </cell>
          <cell r="I439">
            <v>12564.484594837126</v>
          </cell>
          <cell r="J439">
            <v>11987.388537124683</v>
          </cell>
          <cell r="K439">
            <v>7622.2186271260534</v>
          </cell>
          <cell r="L439">
            <v>7292.0455983056263</v>
          </cell>
        </row>
        <row r="440">
          <cell r="A440" t="str">
            <v>V1Z</v>
          </cell>
          <cell r="B440" t="str">
            <v>V1Z80 : Infirmiers</v>
          </cell>
          <cell r="C440" t="str">
            <v>431c : Puéricultrices</v>
          </cell>
          <cell r="D440">
            <v>17901.698317759117</v>
          </cell>
          <cell r="E440">
            <v>16310.194461568764</v>
          </cell>
          <cell r="F440">
            <v>10959.10541390487</v>
          </cell>
          <cell r="G440">
            <v>9892.9960987718168</v>
          </cell>
          <cell r="H440">
            <v>14368.696779009068</v>
          </cell>
          <cell r="I440">
            <v>16715.294678651178</v>
          </cell>
          <cell r="J440">
            <v>13468.020252979408</v>
          </cell>
          <cell r="K440">
            <v>20550.103598700793</v>
          </cell>
          <cell r="L440">
            <v>19686.971101597152</v>
          </cell>
        </row>
        <row r="441">
          <cell r="A441" t="str">
            <v>V1Z</v>
          </cell>
          <cell r="B441" t="str">
            <v>V1Z80 : Infirmiers</v>
          </cell>
          <cell r="C441" t="str">
            <v>431d : Infirmiers spécialisés (autres qu’infirmiers psychiatriques et puéricultrices)</v>
          </cell>
          <cell r="D441">
            <v>18620.159009250739</v>
          </cell>
          <cell r="E441">
            <v>16476.269905847443</v>
          </cell>
          <cell r="F441">
            <v>14937.753561219401</v>
          </cell>
          <cell r="G441">
            <v>20243.046555316778</v>
          </cell>
          <cell r="H441">
            <v>23750.899630206721</v>
          </cell>
          <cell r="I441">
            <v>15766.835927456694</v>
          </cell>
          <cell r="J441">
            <v>19124.687772223089</v>
          </cell>
          <cell r="K441">
            <v>17879.585799402088</v>
          </cell>
          <cell r="L441">
            <v>18856.203456127037</v>
          </cell>
        </row>
        <row r="442">
          <cell r="A442" t="str">
            <v>V1Z</v>
          </cell>
          <cell r="B442" t="str">
            <v>V1Z80 : Infirmiers</v>
          </cell>
          <cell r="C442" t="str">
            <v>431f : Infirmiers en soins généraux, salariés</v>
          </cell>
          <cell r="D442">
            <v>359364.19047798606</v>
          </cell>
          <cell r="E442">
            <v>310418.95790688199</v>
          </cell>
          <cell r="F442">
            <v>317220.28113811469</v>
          </cell>
          <cell r="G442">
            <v>319770.81998962653</v>
          </cell>
          <cell r="H442">
            <v>330848.02082641597</v>
          </cell>
          <cell r="I442">
            <v>332647.18661096646</v>
          </cell>
          <cell r="J442">
            <v>346844.18643178343</v>
          </cell>
          <cell r="K442">
            <v>361880.88591716992</v>
          </cell>
          <cell r="L442">
            <v>369367.49908500473</v>
          </cell>
        </row>
        <row r="443">
          <cell r="A443" t="str">
            <v>V1Z</v>
          </cell>
          <cell r="B443" t="str">
            <v>V1Z80 : Infirmiers</v>
          </cell>
          <cell r="C443" t="str">
            <v>431g : Infirmiers libéraux</v>
          </cell>
          <cell r="D443">
            <v>66733.241335381637</v>
          </cell>
          <cell r="E443">
            <v>60360.142956531578</v>
          </cell>
          <cell r="F443">
            <v>49260.697387800625</v>
          </cell>
          <cell r="G443">
            <v>41818.762010207167</v>
          </cell>
          <cell r="H443">
            <v>50648.191535245904</v>
          </cell>
          <cell r="I443">
            <v>54557.947431203516</v>
          </cell>
          <cell r="J443">
            <v>60792.470721648475</v>
          </cell>
          <cell r="K443">
            <v>70360.346322276979</v>
          </cell>
          <cell r="L443">
            <v>69046.906962219451</v>
          </cell>
        </row>
        <row r="444">
          <cell r="A444" t="str">
            <v>V1Z</v>
          </cell>
          <cell r="B444" t="str">
            <v>V1Z81 : Sages-femmes</v>
          </cell>
          <cell r="C444" t="str">
            <v>431e : Sages-femmes (libérales ou salariées)</v>
          </cell>
          <cell r="D444">
            <v>18720.164344013043</v>
          </cell>
          <cell r="E444">
            <v>13779.498716415366</v>
          </cell>
          <cell r="F444">
            <v>14796.496695797008</v>
          </cell>
          <cell r="G444">
            <v>18020.924970505002</v>
          </cell>
          <cell r="H444">
            <v>17263.236108668334</v>
          </cell>
          <cell r="I444">
            <v>12887.37044042653</v>
          </cell>
          <cell r="J444">
            <v>15330.957076728226</v>
          </cell>
          <cell r="K444">
            <v>19290.602905613396</v>
          </cell>
          <cell r="L444">
            <v>21538.933049697513</v>
          </cell>
        </row>
        <row r="445">
          <cell r="A445" t="str">
            <v>V2Z</v>
          </cell>
          <cell r="B445" t="str">
            <v>V2Z90 : Médecins</v>
          </cell>
          <cell r="C445" t="str">
            <v>311a : Médecins libéraux spécialistes</v>
          </cell>
          <cell r="D445">
            <v>47198.267372588394</v>
          </cell>
          <cell r="E445">
            <v>37074.689385548147</v>
          </cell>
          <cell r="F445">
            <v>41844.442364142698</v>
          </cell>
          <cell r="G445">
            <v>33978.705242774085</v>
          </cell>
          <cell r="H445">
            <v>38813.961898056754</v>
          </cell>
          <cell r="I445">
            <v>48834.038608457893</v>
          </cell>
          <cell r="J445">
            <v>57789.90377728171</v>
          </cell>
          <cell r="K445">
            <v>39902.662933189567</v>
          </cell>
          <cell r="L445">
            <v>43902.235407293898</v>
          </cell>
        </row>
        <row r="446">
          <cell r="A446" t="str">
            <v>V2Z</v>
          </cell>
          <cell r="B446" t="str">
            <v>V2Z90 : Médecins</v>
          </cell>
          <cell r="C446" t="str">
            <v>311b : Médecins libéraux généralistes</v>
          </cell>
          <cell r="D446">
            <v>68173.391358694716</v>
          </cell>
          <cell r="E446">
            <v>75396.376061001414</v>
          </cell>
          <cell r="F446">
            <v>69953.104710873828</v>
          </cell>
          <cell r="G446">
            <v>62942.275933405821</v>
          </cell>
          <cell r="H446">
            <v>65845.14821330228</v>
          </cell>
          <cell r="I446">
            <v>71326.088522915408</v>
          </cell>
          <cell r="J446">
            <v>74996.013406559738</v>
          </cell>
          <cell r="K446">
            <v>65955.919409225302</v>
          </cell>
          <cell r="L446">
            <v>63568.241260299124</v>
          </cell>
        </row>
        <row r="447">
          <cell r="A447" t="str">
            <v>V2Z</v>
          </cell>
          <cell r="B447" t="str">
            <v>V2Z90 : Médecins</v>
          </cell>
          <cell r="C447" t="str">
            <v>344a : Médecins hospitaliers sans activité libérale</v>
          </cell>
          <cell r="D447">
            <v>83021.220910023825</v>
          </cell>
          <cell r="E447">
            <v>56653.508305321855</v>
          </cell>
          <cell r="F447">
            <v>55451.621554991958</v>
          </cell>
          <cell r="G447">
            <v>59528.619298962949</v>
          </cell>
          <cell r="H447">
            <v>63321.465630609724</v>
          </cell>
          <cell r="I447">
            <v>83748.13062888995</v>
          </cell>
          <cell r="J447">
            <v>81936.033171347139</v>
          </cell>
          <cell r="K447">
            <v>83804.255078442293</v>
          </cell>
          <cell r="L447">
            <v>83323.374480282</v>
          </cell>
        </row>
        <row r="448">
          <cell r="A448" t="str">
            <v>V2Z</v>
          </cell>
          <cell r="B448" t="str">
            <v>V2Z90 : Médecins</v>
          </cell>
          <cell r="C448" t="str">
            <v>344b : Médecins salariés non hospitaliers</v>
          </cell>
          <cell r="D448">
            <v>18833.62812837015</v>
          </cell>
          <cell r="E448">
            <v>17556.854260334039</v>
          </cell>
          <cell r="F448">
            <v>18556.669874635249</v>
          </cell>
          <cell r="G448">
            <v>16781.352727905785</v>
          </cell>
          <cell r="H448">
            <v>15165.367931048115</v>
          </cell>
          <cell r="I448">
            <v>17991.299671515153</v>
          </cell>
          <cell r="J448">
            <v>20677.180760005718</v>
          </cell>
          <cell r="K448">
            <v>19614.371662060214</v>
          </cell>
          <cell r="L448">
            <v>16209.331963044517</v>
          </cell>
        </row>
        <row r="449">
          <cell r="A449" t="str">
            <v>V2Z</v>
          </cell>
          <cell r="B449" t="str">
            <v>V2Z90 : Médecins</v>
          </cell>
          <cell r="C449" t="str">
            <v>344c : Internes en médecine, odontologie et pharmacie</v>
          </cell>
          <cell r="D449">
            <v>29476.033510219582</v>
          </cell>
          <cell r="E449">
            <v>20122.881981117225</v>
          </cell>
          <cell r="F449">
            <v>17493.552677546126</v>
          </cell>
          <cell r="G449">
            <v>20830.038814845095</v>
          </cell>
          <cell r="H449">
            <v>21126.007862030372</v>
          </cell>
          <cell r="I449">
            <v>16686.05715153621</v>
          </cell>
          <cell r="J449">
            <v>29625.645634619112</v>
          </cell>
          <cell r="K449">
            <v>30176.699689330602</v>
          </cell>
          <cell r="L449">
            <v>28625.755206709033</v>
          </cell>
        </row>
        <row r="450">
          <cell r="A450" t="str">
            <v>V2Z</v>
          </cell>
          <cell r="B450" t="str">
            <v>V2Z91 : Dentistes</v>
          </cell>
          <cell r="C450" t="str">
            <v>311c : Chirurgiens dentistes (libéraux ou salariés)</v>
          </cell>
          <cell r="D450">
            <v>35391.889378804211</v>
          </cell>
          <cell r="E450">
            <v>37962.865269695714</v>
          </cell>
          <cell r="F450">
            <v>32910.927825504703</v>
          </cell>
          <cell r="G450">
            <v>31237.148983379146</v>
          </cell>
          <cell r="H450">
            <v>28693.87213393901</v>
          </cell>
          <cell r="I450">
            <v>36719.844252765186</v>
          </cell>
          <cell r="J450">
            <v>36794.888767423829</v>
          </cell>
          <cell r="K450">
            <v>33954.031631766753</v>
          </cell>
          <cell r="L450">
            <v>35426.747737222053</v>
          </cell>
        </row>
        <row r="451">
          <cell r="A451" t="str">
            <v>V2Z</v>
          </cell>
          <cell r="B451" t="str">
            <v>V2Z92 : Vétérinaires</v>
          </cell>
          <cell r="C451" t="str">
            <v>311e : Vétérinaires (libéraux ou salariés)</v>
          </cell>
          <cell r="D451">
            <v>12120.501121073734</v>
          </cell>
          <cell r="E451">
            <v>14260.839534905544</v>
          </cell>
          <cell r="F451">
            <v>11595.834387220319</v>
          </cell>
          <cell r="G451">
            <v>18258.624849585907</v>
          </cell>
          <cell r="H451">
            <v>15779.684153234517</v>
          </cell>
          <cell r="I451">
            <v>12920.069099530667</v>
          </cell>
          <cell r="J451">
            <v>11126.634056444575</v>
          </cell>
          <cell r="K451">
            <v>12537.678877941224</v>
          </cell>
          <cell r="L451">
            <v>12697.190428835405</v>
          </cell>
        </row>
        <row r="452">
          <cell r="A452" t="str">
            <v>V2Z</v>
          </cell>
          <cell r="B452" t="str">
            <v>V2Z93 : Pharmaciens</v>
          </cell>
          <cell r="C452" t="str">
            <v>311f : Pharmaciens libéraux</v>
          </cell>
          <cell r="D452">
            <v>28004.715854285943</v>
          </cell>
          <cell r="E452">
            <v>29617.610385526197</v>
          </cell>
          <cell r="F452">
            <v>32121.469933967808</v>
          </cell>
          <cell r="G452">
            <v>33981.092513483389</v>
          </cell>
          <cell r="H452">
            <v>26751.504332089971</v>
          </cell>
          <cell r="I452">
            <v>25910.915978071243</v>
          </cell>
          <cell r="J452">
            <v>29108.971663697208</v>
          </cell>
          <cell r="K452">
            <v>26939.768508008288</v>
          </cell>
          <cell r="L452">
            <v>27965.40739115233</v>
          </cell>
        </row>
        <row r="453">
          <cell r="A453" t="str">
            <v>V2Z</v>
          </cell>
          <cell r="B453" t="str">
            <v>V2Z93 : Pharmaciens</v>
          </cell>
          <cell r="C453" t="str">
            <v>344d : Pharmaciens salariés</v>
          </cell>
          <cell r="D453">
            <v>44130.156611273065</v>
          </cell>
          <cell r="E453">
            <v>47213.595769220978</v>
          </cell>
          <cell r="F453">
            <v>44110.971150867561</v>
          </cell>
          <cell r="G453">
            <v>38416.930236947795</v>
          </cell>
          <cell r="H453">
            <v>40935.009127947953</v>
          </cell>
          <cell r="I453">
            <v>39695.822414097624</v>
          </cell>
          <cell r="J453">
            <v>37573.202336514805</v>
          </cell>
          <cell r="K453">
            <v>48281.068189688245</v>
          </cell>
          <cell r="L453">
            <v>46536.199307616153</v>
          </cell>
        </row>
        <row r="454">
          <cell r="A454" t="str">
            <v>V3Z</v>
          </cell>
          <cell r="B454" t="str">
            <v>V3Z70 : Tech. médicaux et préparateurs</v>
          </cell>
          <cell r="C454" t="str">
            <v>433a : Techniciens médicaux</v>
          </cell>
          <cell r="D454">
            <v>69946.415012096579</v>
          </cell>
          <cell r="E454">
            <v>74075.077131117796</v>
          </cell>
          <cell r="F454">
            <v>85685.341159333431</v>
          </cell>
          <cell r="G454">
            <v>77945.411770262159</v>
          </cell>
          <cell r="H454">
            <v>76640.003759443425</v>
          </cell>
          <cell r="I454">
            <v>73398.511423946489</v>
          </cell>
          <cell r="J454">
            <v>69302.478276947979</v>
          </cell>
          <cell r="K454">
            <v>68225.144448810999</v>
          </cell>
          <cell r="L454">
            <v>72311.622310530744</v>
          </cell>
        </row>
        <row r="455">
          <cell r="A455" t="str">
            <v>V3Z</v>
          </cell>
          <cell r="B455" t="str">
            <v>V3Z70 : Tech. médicaux et préparateurs</v>
          </cell>
          <cell r="C455" t="str">
            <v>433d : Préparateurs en pharmacie</v>
          </cell>
          <cell r="D455">
            <v>71602.679611423155</v>
          </cell>
          <cell r="E455">
            <v>50709.616869257319</v>
          </cell>
          <cell r="F455">
            <v>62476.721837814584</v>
          </cell>
          <cell r="G455">
            <v>66396.031235095405</v>
          </cell>
          <cell r="H455">
            <v>70851.980321984665</v>
          </cell>
          <cell r="I455">
            <v>75379.725123753567</v>
          </cell>
          <cell r="J455">
            <v>65252.472178559823</v>
          </cell>
          <cell r="K455">
            <v>69947.227552030949</v>
          </cell>
          <cell r="L455">
            <v>79608.339103678692</v>
          </cell>
        </row>
        <row r="456">
          <cell r="A456" t="str">
            <v>V3Z</v>
          </cell>
          <cell r="B456" t="str">
            <v>V3Z71 : Spécialistes de l'appareillage médical</v>
          </cell>
          <cell r="C456" t="str">
            <v>433b : Opticiens lunetiers et audioprothésistes (indépendants et salariés)</v>
          </cell>
          <cell r="D456">
            <v>32558.498046910987</v>
          </cell>
          <cell r="E456">
            <v>22973.981752726293</v>
          </cell>
          <cell r="F456">
            <v>26424.215030290638</v>
          </cell>
          <cell r="G456">
            <v>29705.549076446863</v>
          </cell>
          <cell r="H456">
            <v>29855.504527296995</v>
          </cell>
          <cell r="I456">
            <v>28227.706691092979</v>
          </cell>
          <cell r="J456">
            <v>36070.258837121422</v>
          </cell>
          <cell r="K456">
            <v>31591.95734391945</v>
          </cell>
          <cell r="L456">
            <v>30013.277959692088</v>
          </cell>
        </row>
        <row r="457">
          <cell r="A457" t="str">
            <v>V3Z</v>
          </cell>
          <cell r="B457" t="str">
            <v>V3Z71 : Spécialistes de l'appareillage médical</v>
          </cell>
          <cell r="C457" t="str">
            <v>433c : Autres spécialistes de l’appareillage médical (indépendants et salariés)</v>
          </cell>
          <cell r="D457">
            <v>20691.03564681311</v>
          </cell>
          <cell r="E457">
            <v>19717.241753109356</v>
          </cell>
          <cell r="F457">
            <v>21899.856843527716</v>
          </cell>
          <cell r="G457">
            <v>24415.455465231738</v>
          </cell>
          <cell r="H457">
            <v>22798.208135777666</v>
          </cell>
          <cell r="I457">
            <v>26176.645782450018</v>
          </cell>
          <cell r="J457">
            <v>20786.650342766359</v>
          </cell>
          <cell r="K457">
            <v>19585.649143398867</v>
          </cell>
          <cell r="L457">
            <v>21700.807454274101</v>
          </cell>
        </row>
        <row r="458">
          <cell r="A458" t="str">
            <v>V3Z</v>
          </cell>
          <cell r="B458" t="str">
            <v>V3Z80 : Autres professionnels para-médicaux</v>
          </cell>
          <cell r="C458" t="str">
            <v>432a : Masseurs-kinésithérapeutes rééducateurs, libéraux</v>
          </cell>
          <cell r="D458">
            <v>50513.301166723249</v>
          </cell>
          <cell r="E458">
            <v>37599.866010018886</v>
          </cell>
          <cell r="F458">
            <v>38526.281173411466</v>
          </cell>
          <cell r="G458">
            <v>46125.870205646366</v>
          </cell>
          <cell r="H458">
            <v>44658.075625300116</v>
          </cell>
          <cell r="I458">
            <v>42976.439858013247</v>
          </cell>
          <cell r="J458">
            <v>45149.816560730913</v>
          </cell>
          <cell r="K458">
            <v>57037.941435582332</v>
          </cell>
          <cell r="L458">
            <v>49352.145503856504</v>
          </cell>
        </row>
        <row r="459">
          <cell r="A459" t="str">
            <v>V3Z</v>
          </cell>
          <cell r="B459" t="str">
            <v>V3Z80 : Autres professionnels para-médicaux</v>
          </cell>
          <cell r="C459" t="str">
            <v>432b : Masseurs-kinésithérapeutes rééducateurs, salariés</v>
          </cell>
          <cell r="D459">
            <v>16927.105413520607</v>
          </cell>
          <cell r="E459">
            <v>16564.397573799102</v>
          </cell>
          <cell r="F459">
            <v>12895.862835414096</v>
          </cell>
          <cell r="G459">
            <v>12644.798453303349</v>
          </cell>
          <cell r="H459">
            <v>12696.997024219418</v>
          </cell>
          <cell r="I459">
            <v>16680.524858514684</v>
          </cell>
          <cell r="J459">
            <v>18738.589620825693</v>
          </cell>
          <cell r="K459">
            <v>15184.967281356605</v>
          </cell>
          <cell r="L459">
            <v>16857.759338379525</v>
          </cell>
        </row>
        <row r="460">
          <cell r="A460" t="str">
            <v>V3Z</v>
          </cell>
          <cell r="B460" t="str">
            <v>V3Z80 : Autres professionnels para-médicaux</v>
          </cell>
          <cell r="C460" t="str">
            <v>432c : Autres spécialistes de la rééducation, libéraux</v>
          </cell>
          <cell r="D460">
            <v>31291.103731482941</v>
          </cell>
          <cell r="E460">
            <v>32619.280886508132</v>
          </cell>
          <cell r="F460">
            <v>27611.866814379802</v>
          </cell>
          <cell r="G460">
            <v>22685.818531626916</v>
          </cell>
          <cell r="H460">
            <v>37677.690449929585</v>
          </cell>
          <cell r="I460">
            <v>40273.794059150132</v>
          </cell>
          <cell r="J460">
            <v>23584.678135282</v>
          </cell>
          <cell r="K460">
            <v>30501.690262635268</v>
          </cell>
          <cell r="L460">
            <v>39786.942796531563</v>
          </cell>
        </row>
        <row r="461">
          <cell r="A461" t="str">
            <v>V3Z</v>
          </cell>
          <cell r="B461" t="str">
            <v>V3Z80 : Autres professionnels para-médicaux</v>
          </cell>
          <cell r="C461" t="str">
            <v>432d : Autres spécialistes de la rééducation, salariés</v>
          </cell>
          <cell r="D461">
            <v>31137.203892608042</v>
          </cell>
          <cell r="E461">
            <v>20813.45058980539</v>
          </cell>
          <cell r="F461">
            <v>18743.734838885772</v>
          </cell>
          <cell r="G461">
            <v>23059.515632456001</v>
          </cell>
          <cell r="H461">
            <v>23627.396040301326</v>
          </cell>
          <cell r="I461">
            <v>29260.272920364132</v>
          </cell>
          <cell r="J461">
            <v>33714.95894619808</v>
          </cell>
          <cell r="K461">
            <v>31019.089888299528</v>
          </cell>
          <cell r="L461">
            <v>28677.562843326519</v>
          </cell>
        </row>
        <row r="462">
          <cell r="A462" t="str">
            <v>V3Z</v>
          </cell>
          <cell r="B462" t="str">
            <v>V3Z90 : Psychologues, psychothérapeutes</v>
          </cell>
          <cell r="C462" t="str">
            <v>311d : Psychologues, psychanalystes, psychothérapeutes (non médecins)</v>
          </cell>
          <cell r="D462">
            <v>38849.479436327762</v>
          </cell>
          <cell r="E462">
            <v>32369.416924981098</v>
          </cell>
          <cell r="F462">
            <v>26871.133184512466</v>
          </cell>
          <cell r="G462">
            <v>30641.081397780963</v>
          </cell>
          <cell r="H462">
            <v>34894.848684059303</v>
          </cell>
          <cell r="I462">
            <v>34377.120504069288</v>
          </cell>
          <cell r="J462">
            <v>31614.754517160673</v>
          </cell>
          <cell r="K462">
            <v>39692.473034648894</v>
          </cell>
          <cell r="L462">
            <v>45241.210757173707</v>
          </cell>
        </row>
        <row r="463">
          <cell r="A463" t="str">
            <v>V4Z</v>
          </cell>
          <cell r="B463" t="str">
            <v>V4Z80 : Prof. de l'orientation</v>
          </cell>
          <cell r="C463" t="str">
            <v>343a : Psychologues spécialistes de l’orientation scolaire et professionnelle</v>
          </cell>
          <cell r="D463">
            <v>14587.029590415021</v>
          </cell>
          <cell r="E463">
            <v>7916.0411605423396</v>
          </cell>
          <cell r="F463">
            <v>10659.645810614969</v>
          </cell>
          <cell r="G463">
            <v>14064.609049502675</v>
          </cell>
          <cell r="H463">
            <v>14777.314859415525</v>
          </cell>
          <cell r="I463">
            <v>12817.000528739074</v>
          </cell>
          <cell r="J463">
            <v>11197.641139171581</v>
          </cell>
          <cell r="K463">
            <v>16928.016786105149</v>
          </cell>
          <cell r="L463">
            <v>15635.430845968331</v>
          </cell>
        </row>
        <row r="464">
          <cell r="A464" t="str">
            <v>V4Z</v>
          </cell>
          <cell r="B464" t="str">
            <v>V4Z83 : Educateurs spécialisés</v>
          </cell>
          <cell r="C464" t="str">
            <v>434a : Cadres de l’intervention socio-éducative</v>
          </cell>
          <cell r="D464">
            <v>41287.159232060665</v>
          </cell>
          <cell r="E464">
            <v>22928.976831992572</v>
          </cell>
          <cell r="F464">
            <v>37903.565860254748</v>
          </cell>
          <cell r="G464">
            <v>42050.86929649864</v>
          </cell>
          <cell r="H464">
            <v>33130.278716472625</v>
          </cell>
          <cell r="I464">
            <v>41414.048724357563</v>
          </cell>
          <cell r="J464">
            <v>36035.44839935864</v>
          </cell>
          <cell r="K464">
            <v>39904.361775898782</v>
          </cell>
          <cell r="L464">
            <v>47921.667520924573</v>
          </cell>
        </row>
        <row r="465">
          <cell r="A465" t="str">
            <v>V4Z</v>
          </cell>
          <cell r="B465" t="str">
            <v>V4Z83 : Educateurs spécialisés</v>
          </cell>
          <cell r="C465" t="str">
            <v>434d : Éducateurs spécialisés</v>
          </cell>
          <cell r="D465">
            <v>110175.18955223321</v>
          </cell>
          <cell r="E465">
            <v>88487.807560442481</v>
          </cell>
          <cell r="F465">
            <v>104484.84359537163</v>
          </cell>
          <cell r="G465">
            <v>94316.024640745381</v>
          </cell>
          <cell r="H465">
            <v>104211.06447426147</v>
          </cell>
          <cell r="I465">
            <v>120377.49887818919</v>
          </cell>
          <cell r="J465">
            <v>112543.38695024241</v>
          </cell>
          <cell r="K465">
            <v>102338.46757568499</v>
          </cell>
          <cell r="L465">
            <v>115643.71413077225</v>
          </cell>
        </row>
        <row r="466">
          <cell r="A466" t="str">
            <v>V4Z</v>
          </cell>
          <cell r="B466" t="str">
            <v>V4Z83 : Educateurs spécialisés</v>
          </cell>
          <cell r="C466" t="str">
            <v>434e : Moniteurs éducateurs</v>
          </cell>
          <cell r="D466">
            <v>22331.850401722313</v>
          </cell>
          <cell r="E466">
            <v>17406.691174720163</v>
          </cell>
          <cell r="F466">
            <v>18416.883184325186</v>
          </cell>
          <cell r="G466">
            <v>27938.689813291396</v>
          </cell>
          <cell r="H466">
            <v>30942.495730438037</v>
          </cell>
          <cell r="I466">
            <v>20710.256158560554</v>
          </cell>
          <cell r="J466">
            <v>19029.925904149528</v>
          </cell>
          <cell r="K466">
            <v>22959.612586501793</v>
          </cell>
          <cell r="L466">
            <v>25006.012714515618</v>
          </cell>
        </row>
        <row r="467">
          <cell r="A467" t="str">
            <v>V4Z</v>
          </cell>
          <cell r="B467" t="str">
            <v>V4Z83 : Educateurs spécialisés</v>
          </cell>
          <cell r="C467" t="str">
            <v>434f : Éducateurs techniques spécialisés, moniteurs d’atelier</v>
          </cell>
          <cell r="D467">
            <v>16916.898518158625</v>
          </cell>
          <cell r="E467">
            <v>20150.84180713732</v>
          </cell>
          <cell r="F467">
            <v>25658.830785668233</v>
          </cell>
          <cell r="G467">
            <v>21654.804273316378</v>
          </cell>
          <cell r="H467">
            <v>17373.153473585502</v>
          </cell>
          <cell r="I467">
            <v>14551.713468636583</v>
          </cell>
          <cell r="J467">
            <v>17613.986768059225</v>
          </cell>
          <cell r="K467">
            <v>19056.344392715651</v>
          </cell>
          <cell r="L467">
            <v>14080.364393700997</v>
          </cell>
        </row>
        <row r="468">
          <cell r="A468" t="str">
            <v>V4Z</v>
          </cell>
          <cell r="B468" t="str">
            <v>V4Z83 : Educateurs spécialisés</v>
          </cell>
          <cell r="C468" t="str">
            <v>434g : Éducateurs de jeunes enfants</v>
          </cell>
          <cell r="D468">
            <v>17584.307002659225</v>
          </cell>
          <cell r="E468">
            <v>10964.423351267793</v>
          </cell>
          <cell r="F468">
            <v>10363.235657784078</v>
          </cell>
          <cell r="G468">
            <v>15053.171611560641</v>
          </cell>
          <cell r="H468">
            <v>15636.904327140774</v>
          </cell>
          <cell r="I468">
            <v>16833.473779813161</v>
          </cell>
          <cell r="J468">
            <v>16926.826848436525</v>
          </cell>
          <cell r="K468">
            <v>17486.624306425252</v>
          </cell>
          <cell r="L468">
            <v>18339.469853115901</v>
          </cell>
        </row>
        <row r="469">
          <cell r="A469" t="str">
            <v>V4Z</v>
          </cell>
          <cell r="B469" t="str">
            <v>V4Z85 : Prof. de l'action sociale</v>
          </cell>
          <cell r="C469" t="str">
            <v>434b : Assistants de service social</v>
          </cell>
          <cell r="D469">
            <v>58992.918968247599</v>
          </cell>
          <cell r="E469">
            <v>60045.417812798114</v>
          </cell>
          <cell r="F469">
            <v>57641.62875836336</v>
          </cell>
          <cell r="G469">
            <v>55118.524405662152</v>
          </cell>
          <cell r="H469">
            <v>54881.488419157111</v>
          </cell>
          <cell r="I469">
            <v>50219.883852912011</v>
          </cell>
          <cell r="J469">
            <v>55635.903917590818</v>
          </cell>
          <cell r="K469">
            <v>60057.223530102092</v>
          </cell>
          <cell r="L469">
            <v>61285.629457049901</v>
          </cell>
        </row>
        <row r="470">
          <cell r="A470" t="str">
            <v>V4Z</v>
          </cell>
          <cell r="B470" t="str">
            <v>V4Z85 : Prof. de l'action sociale</v>
          </cell>
          <cell r="C470" t="str">
            <v>434c : Conseillers en économie sociale et familiale</v>
          </cell>
          <cell r="D470">
            <v>18919.045968290793</v>
          </cell>
          <cell r="E470">
            <v>17714.080273694854</v>
          </cell>
          <cell r="F470">
            <v>12716.01773572676</v>
          </cell>
          <cell r="G470">
            <v>15632.918768910562</v>
          </cell>
          <cell r="H470">
            <v>28848.030518036536</v>
          </cell>
          <cell r="I470">
            <v>26175.287522902261</v>
          </cell>
          <cell r="J470">
            <v>19542.388740018574</v>
          </cell>
          <cell r="K470">
            <v>18132.508530477011</v>
          </cell>
          <cell r="L470">
            <v>19082.240634376791</v>
          </cell>
        </row>
        <row r="471">
          <cell r="A471" t="str">
            <v>V5Z</v>
          </cell>
          <cell r="B471" t="str">
            <v>V5Z00 : Exp. équip. sportifs et culturels</v>
          </cell>
          <cell r="C471" t="str">
            <v>227a : Indépendants gestionnaires de spectacle ou de service récréatif 0 à 9 salariés</v>
          </cell>
          <cell r="D471">
            <v>8148.3033084114868</v>
          </cell>
          <cell r="E471">
            <v>8236.1236417699256</v>
          </cell>
          <cell r="F471">
            <v>8090.2113477690546</v>
          </cell>
          <cell r="G471">
            <v>3571.2626038481171</v>
          </cell>
          <cell r="H471">
            <v>6107.9523581037465</v>
          </cell>
          <cell r="I471">
            <v>7700.4700054107097</v>
          </cell>
          <cell r="J471">
            <v>9159.8155387065126</v>
          </cell>
          <cell r="K471">
            <v>8920.2155276182602</v>
          </cell>
          <cell r="L471">
            <v>6364.8788589096894</v>
          </cell>
        </row>
        <row r="472">
          <cell r="A472" t="str">
            <v>V5Z</v>
          </cell>
          <cell r="B472" t="str">
            <v>V5Z81 : Prof. animation socioculturelle</v>
          </cell>
          <cell r="C472" t="str">
            <v>435a : Directeurs de centres socioculturels et de loisirs</v>
          </cell>
          <cell r="D472">
            <v>15847.575942065216</v>
          </cell>
          <cell r="E472">
            <v>6498.644099238014</v>
          </cell>
          <cell r="F472">
            <v>10509.25667750003</v>
          </cell>
          <cell r="G472">
            <v>11850.556156038734</v>
          </cell>
          <cell r="H472">
            <v>9006.1717937916765</v>
          </cell>
          <cell r="I472">
            <v>9292.6086520890076</v>
          </cell>
          <cell r="J472">
            <v>15242.648073519493</v>
          </cell>
          <cell r="K472">
            <v>18779.656509304343</v>
          </cell>
          <cell r="L472">
            <v>13520.423243371806</v>
          </cell>
        </row>
        <row r="473">
          <cell r="A473" t="str">
            <v>V5Z</v>
          </cell>
          <cell r="B473" t="str">
            <v>V5Z81 : Prof. animation socioculturelle</v>
          </cell>
          <cell r="C473" t="str">
            <v>435b : Animateurs socioculturels et de loisirs</v>
          </cell>
          <cell r="D473">
            <v>120309.52530136246</v>
          </cell>
          <cell r="E473">
            <v>108720.31687724624</v>
          </cell>
          <cell r="F473">
            <v>112804.13993891687</v>
          </cell>
          <cell r="G473">
            <v>101534.46313610657</v>
          </cell>
          <cell r="H473">
            <v>89590.473151973682</v>
          </cell>
          <cell r="I473">
            <v>102743.11691999782</v>
          </cell>
          <cell r="J473">
            <v>109802.39908344713</v>
          </cell>
          <cell r="K473">
            <v>122487.64352429152</v>
          </cell>
          <cell r="L473">
            <v>128638.53329634879</v>
          </cell>
        </row>
        <row r="474">
          <cell r="A474" t="str">
            <v>V5Z</v>
          </cell>
          <cell r="B474" t="str">
            <v>V5Z82 : Sportifs et animateurs sportifs</v>
          </cell>
          <cell r="C474" t="str">
            <v>424a : Moniteurs et éducateurs sportifs, sportifs professionnels</v>
          </cell>
          <cell r="D474">
            <v>86177.75122559414</v>
          </cell>
          <cell r="E474">
            <v>62629.404520501565</v>
          </cell>
          <cell r="F474">
            <v>67115.349221445693</v>
          </cell>
          <cell r="G474">
            <v>71484.01860270687</v>
          </cell>
          <cell r="H474">
            <v>76579.627385607309</v>
          </cell>
          <cell r="I474">
            <v>76215.827285224892</v>
          </cell>
          <cell r="J474">
            <v>79084.425853259789</v>
          </cell>
          <cell r="K474">
            <v>83180.331836458907</v>
          </cell>
          <cell r="L474">
            <v>96268.495987063725</v>
          </cell>
        </row>
        <row r="475">
          <cell r="A475" t="str">
            <v>V5Z</v>
          </cell>
          <cell r="B475" t="str">
            <v>V5Z84 : Surveillants d'étab. scolaires</v>
          </cell>
          <cell r="C475" t="str">
            <v>422d : Conseillers principaux d’éducation</v>
          </cell>
          <cell r="D475">
            <v>17778.093061634547</v>
          </cell>
          <cell r="E475">
            <v>17638.654164976982</v>
          </cell>
          <cell r="F475">
            <v>23296.910768710033</v>
          </cell>
          <cell r="G475">
            <v>27354.580587539855</v>
          </cell>
          <cell r="H475">
            <v>17390.591868024807</v>
          </cell>
          <cell r="I475">
            <v>14525.351977701406</v>
          </cell>
          <cell r="J475">
            <v>13439.560338309162</v>
          </cell>
          <cell r="K475">
            <v>18153.185887059168</v>
          </cell>
          <cell r="L475">
            <v>21741.532959535314</v>
          </cell>
        </row>
        <row r="476">
          <cell r="A476" t="str">
            <v>V5Z</v>
          </cell>
          <cell r="B476" t="str">
            <v>V5Z84 : Surveillants d'étab. scolaires</v>
          </cell>
          <cell r="C476" t="str">
            <v>422e : Surveillants et aides-éducateurs des établissements d’enseignement</v>
          </cell>
          <cell r="D476">
            <v>90809.696623251075</v>
          </cell>
          <cell r="E476">
            <v>95678.76798994391</v>
          </cell>
          <cell r="F476">
            <v>80605.708807967341</v>
          </cell>
          <cell r="G476">
            <v>76577.196745614128</v>
          </cell>
          <cell r="H476">
            <v>98215.369418987786</v>
          </cell>
          <cell r="I476">
            <v>92511.170278639402</v>
          </cell>
          <cell r="J476">
            <v>89750.054425040027</v>
          </cell>
          <cell r="K476">
            <v>85856.789821710627</v>
          </cell>
          <cell r="L476">
            <v>96822.245623002615</v>
          </cell>
        </row>
        <row r="477">
          <cell r="A477" t="str">
            <v>W0Z</v>
          </cell>
          <cell r="B477" t="str">
            <v>W0Z80 : Professeurs des écoles</v>
          </cell>
          <cell r="C477" t="str">
            <v>421a : Instituteurs</v>
          </cell>
          <cell r="D477">
            <v>25303.00818889499</v>
          </cell>
          <cell r="E477">
            <v>124439.9823942637</v>
          </cell>
          <cell r="F477">
            <v>101904.14805843556</v>
          </cell>
          <cell r="G477">
            <v>81984.701556422864</v>
          </cell>
          <cell r="H477">
            <v>65013.974584488496</v>
          </cell>
          <cell r="I477">
            <v>45781.066380303622</v>
          </cell>
          <cell r="J477">
            <v>26712.810603834758</v>
          </cell>
          <cell r="K477">
            <v>26254.301891693249</v>
          </cell>
          <cell r="L477">
            <v>22941.912071156963</v>
          </cell>
        </row>
        <row r="478">
          <cell r="A478" t="str">
            <v>W0Z</v>
          </cell>
          <cell r="B478" t="str">
            <v>W0Z80 : Professeurs des écoles</v>
          </cell>
          <cell r="C478" t="str">
            <v>421b : Professeurs des écoles</v>
          </cell>
          <cell r="D478">
            <v>386399.89418088458</v>
          </cell>
          <cell r="E478">
            <v>278446.6850226383</v>
          </cell>
          <cell r="F478">
            <v>290045.47214105166</v>
          </cell>
          <cell r="G478">
            <v>329691.05381036142</v>
          </cell>
          <cell r="H478">
            <v>327364.16940970783</v>
          </cell>
          <cell r="I478">
            <v>341819.69829749863</v>
          </cell>
          <cell r="J478">
            <v>394253.03562780312</v>
          </cell>
          <cell r="K478">
            <v>379682.47594431014</v>
          </cell>
          <cell r="L478">
            <v>385264.17097054061</v>
          </cell>
        </row>
        <row r="479">
          <cell r="A479" t="str">
            <v>W0Z</v>
          </cell>
          <cell r="B479" t="str">
            <v>W0Z90 : Professeurs du secondaire</v>
          </cell>
          <cell r="C479" t="str">
            <v>341a : Professeurs agrégés et certifiés de l’enseignement secondaire</v>
          </cell>
          <cell r="D479">
            <v>375256.32900460676</v>
          </cell>
          <cell r="E479">
            <v>375490.51072701457</v>
          </cell>
          <cell r="F479">
            <v>391124.67579286773</v>
          </cell>
          <cell r="G479">
            <v>422630.76823338069</v>
          </cell>
          <cell r="H479">
            <v>394074.23801006551</v>
          </cell>
          <cell r="I479">
            <v>396340.37751467183</v>
          </cell>
          <cell r="J479">
            <v>409680.29930907633</v>
          </cell>
          <cell r="K479">
            <v>362963.29382688645</v>
          </cell>
          <cell r="L479">
            <v>353125.39387785754</v>
          </cell>
        </row>
        <row r="480">
          <cell r="A480" t="str">
            <v>W0Z</v>
          </cell>
          <cell r="B480" t="str">
            <v>W0Z90 : Professeurs du secondaire</v>
          </cell>
          <cell r="C480" t="str">
            <v>422a : Professeurs d’enseignement général des collèges</v>
          </cell>
          <cell r="D480">
            <v>85947.031024854528</v>
          </cell>
          <cell r="E480">
            <v>72365.057800530252</v>
          </cell>
          <cell r="F480">
            <v>63589.872923768242</v>
          </cell>
          <cell r="G480">
            <v>56745.823362562645</v>
          </cell>
          <cell r="H480">
            <v>63942.41106760034</v>
          </cell>
          <cell r="I480">
            <v>66459.837567847731</v>
          </cell>
          <cell r="J480">
            <v>76086.751499589882</v>
          </cell>
          <cell r="K480">
            <v>82063.30448084003</v>
          </cell>
          <cell r="L480">
            <v>99691.037094133644</v>
          </cell>
        </row>
        <row r="481">
          <cell r="A481" t="str">
            <v>W0Z</v>
          </cell>
          <cell r="B481" t="str">
            <v>W0Z90 : Professeurs du secondaire</v>
          </cell>
          <cell r="C481" t="str">
            <v>422b : Professeurs de lycée professionnel</v>
          </cell>
          <cell r="D481">
            <v>37380.445210057391</v>
          </cell>
          <cell r="E481">
            <v>40481.470177013085</v>
          </cell>
          <cell r="F481">
            <v>43222.898849617595</v>
          </cell>
          <cell r="G481">
            <v>47492.736222273677</v>
          </cell>
          <cell r="H481">
            <v>43129.912268150161</v>
          </cell>
          <cell r="I481">
            <v>31651.75459344031</v>
          </cell>
          <cell r="J481">
            <v>32653.224372466626</v>
          </cell>
          <cell r="K481">
            <v>40267.899832842777</v>
          </cell>
          <cell r="L481">
            <v>39220.211424862755</v>
          </cell>
        </row>
        <row r="482">
          <cell r="A482" t="str">
            <v>W0Z</v>
          </cell>
          <cell r="B482" t="str">
            <v>W0Z90 : Professeurs du secondaire</v>
          </cell>
          <cell r="C482" t="str">
            <v>422c : Maîtres auxiliaires et professeurs contractuels de l’enseignement secondaire</v>
          </cell>
          <cell r="D482">
            <v>21137.865009405356</v>
          </cell>
          <cell r="E482">
            <v>41100.086228670472</v>
          </cell>
          <cell r="F482">
            <v>37940.544444562707</v>
          </cell>
          <cell r="G482">
            <v>30256.70456534078</v>
          </cell>
          <cell r="H482">
            <v>23986.330432360381</v>
          </cell>
          <cell r="I482">
            <v>26574.475136621928</v>
          </cell>
          <cell r="J482">
            <v>23646.747657937565</v>
          </cell>
          <cell r="K482">
            <v>22507.077688997888</v>
          </cell>
          <cell r="L482">
            <v>17259.769681280606</v>
          </cell>
        </row>
        <row r="483">
          <cell r="A483" t="str">
            <v>W0Z</v>
          </cell>
          <cell r="B483" t="str">
            <v>W0Z91 : Directeurs d'étab., inspecteurs</v>
          </cell>
          <cell r="C483" t="str">
            <v>227b : Indépendants gestionnaires d’établissements privés (enseignement, santé, social) 0 à 9 salariés</v>
          </cell>
          <cell r="D483">
            <v>10486.260619290662</v>
          </cell>
          <cell r="E483">
            <v>12337.884470874922</v>
          </cell>
          <cell r="F483">
            <v>14088.53044137068</v>
          </cell>
          <cell r="G483">
            <v>9390.4297639641154</v>
          </cell>
          <cell r="H483">
            <v>7570.6227703915183</v>
          </cell>
          <cell r="I483">
            <v>12544.429268686281</v>
          </cell>
          <cell r="J483">
            <v>10032.019601247059</v>
          </cell>
          <cell r="K483">
            <v>12124.7321231937</v>
          </cell>
          <cell r="L483">
            <v>9302.0301334312335</v>
          </cell>
        </row>
        <row r="484">
          <cell r="A484" t="str">
            <v>W0Z</v>
          </cell>
          <cell r="B484" t="str">
            <v>W0Z91 : Directeurs d'étab., inspecteurs</v>
          </cell>
          <cell r="C484" t="str">
            <v>341b : Chefs d’établissement de l’enseignement secondaire et inspecteurs</v>
          </cell>
          <cell r="D484">
            <v>22445.882747772022</v>
          </cell>
          <cell r="E484">
            <v>29387.467572134978</v>
          </cell>
          <cell r="F484">
            <v>37367.340572050096</v>
          </cell>
          <cell r="G484">
            <v>36904.797083846795</v>
          </cell>
          <cell r="H484">
            <v>20533.9111189</v>
          </cell>
          <cell r="I484">
            <v>27274.822977040803</v>
          </cell>
          <cell r="J484">
            <v>25897.026041782407</v>
          </cell>
          <cell r="K484">
            <v>21541.413719407956</v>
          </cell>
          <cell r="L484">
            <v>19899.208482125712</v>
          </cell>
        </row>
        <row r="485">
          <cell r="A485" t="str">
            <v>W0Z</v>
          </cell>
          <cell r="B485" t="str">
            <v>W0Z92 : Professeurs du supérieur</v>
          </cell>
          <cell r="C485" t="str">
            <v>342a : Enseignants de l’enseignement supérieur</v>
          </cell>
          <cell r="D485">
            <v>93808.426759213748</v>
          </cell>
          <cell r="E485">
            <v>113344.78158845789</v>
          </cell>
          <cell r="F485">
            <v>105362.24018108007</v>
          </cell>
          <cell r="G485">
            <v>93708.708045576219</v>
          </cell>
          <cell r="H485">
            <v>107252.21455202595</v>
          </cell>
          <cell r="I485">
            <v>90069.888935265786</v>
          </cell>
          <cell r="J485">
            <v>91501.549974837006</v>
          </cell>
          <cell r="K485">
            <v>101372.60935685161</v>
          </cell>
          <cell r="L485">
            <v>88551.120945952629</v>
          </cell>
        </row>
        <row r="486">
          <cell r="A486" t="str">
            <v>W1Z</v>
          </cell>
          <cell r="B486" t="str">
            <v>W1Z80 : Formateurs</v>
          </cell>
          <cell r="C486" t="str">
            <v>423a : Moniteurs d’école de conduite</v>
          </cell>
          <cell r="D486">
            <v>17213.197651394828</v>
          </cell>
          <cell r="E486">
            <v>18460.372053083407</v>
          </cell>
          <cell r="F486">
            <v>12089.803899300547</v>
          </cell>
          <cell r="G486">
            <v>14204.422510667986</v>
          </cell>
          <cell r="H486">
            <v>10052.982316546264</v>
          </cell>
          <cell r="I486">
            <v>16354.077894977298</v>
          </cell>
          <cell r="J486">
            <v>20985.903007440338</v>
          </cell>
          <cell r="K486">
            <v>14847.008393535061</v>
          </cell>
          <cell r="L486">
            <v>15806.681553209082</v>
          </cell>
        </row>
        <row r="487">
          <cell r="A487" t="str">
            <v>W1Z</v>
          </cell>
          <cell r="B487" t="str">
            <v>W1Z80 : Formateurs</v>
          </cell>
          <cell r="C487" t="str">
            <v>423b : Formateurs et animateurs de formation continue</v>
          </cell>
          <cell r="D487">
            <v>122728.07827543275</v>
          </cell>
          <cell r="E487">
            <v>99175.572962418548</v>
          </cell>
          <cell r="F487">
            <v>102344.33417716852</v>
          </cell>
          <cell r="G487">
            <v>100808.57599237417</v>
          </cell>
          <cell r="H487">
            <v>113396.30201840246</v>
          </cell>
          <cell r="I487">
            <v>112836.45247405225</v>
          </cell>
          <cell r="J487">
            <v>127688.48603448331</v>
          </cell>
          <cell r="K487">
            <v>127548.87045942816</v>
          </cell>
          <cell r="L487">
            <v>112946.87833238678</v>
          </cell>
        </row>
        <row r="488">
          <cell r="A488" t="str">
            <v>X0Z</v>
          </cell>
          <cell r="B488" t="str">
            <v>X0Z00 : Prof. de la politique</v>
          </cell>
          <cell r="C488" t="str">
            <v>335a : Personnes exerçant un mandat politique ou syndical</v>
          </cell>
          <cell r="D488">
            <v>15210.052055581602</v>
          </cell>
          <cell r="E488">
            <v>3710.9072220255671</v>
          </cell>
          <cell r="F488">
            <v>6004.6916925836185</v>
          </cell>
          <cell r="G488">
            <v>6578.3400020623631</v>
          </cell>
          <cell r="H488">
            <v>12246.234039927529</v>
          </cell>
          <cell r="I488">
            <v>18999.023591160807</v>
          </cell>
          <cell r="J488">
            <v>15514.049287822836</v>
          </cell>
          <cell r="K488">
            <v>13545.548903746985</v>
          </cell>
          <cell r="L488">
            <v>16570.557975174983</v>
          </cell>
        </row>
        <row r="489">
          <cell r="A489" t="str">
            <v>X0Z</v>
          </cell>
          <cell r="B489" t="str">
            <v>X0Z01 : Clergé</v>
          </cell>
          <cell r="C489" t="str">
            <v>441a : Clergé séculier</v>
          </cell>
          <cell r="D489">
            <v>7934.238425010597</v>
          </cell>
          <cell r="E489">
            <v>10554.465236384329</v>
          </cell>
          <cell r="F489">
            <v>8350.6242164965042</v>
          </cell>
          <cell r="G489">
            <v>8231.6061770117394</v>
          </cell>
          <cell r="H489">
            <v>11590.39698986148</v>
          </cell>
          <cell r="I489">
            <v>9963.1642573667505</v>
          </cell>
          <cell r="J489">
            <v>6534.4220864278323</v>
          </cell>
          <cell r="K489">
            <v>7825.7700666744122</v>
          </cell>
          <cell r="L489">
            <v>9442.5231219295456</v>
          </cell>
        </row>
        <row r="490">
          <cell r="A490" t="str">
            <v>X0Z</v>
          </cell>
          <cell r="B490" t="str">
            <v>X0Z01 : Clergé</v>
          </cell>
          <cell r="C490" t="str">
            <v>441b : Clergé régulier</v>
          </cell>
          <cell r="D490">
            <v>974.19813510311508</v>
          </cell>
          <cell r="E490">
            <v>109.65924239663417</v>
          </cell>
          <cell r="F490">
            <v>751.16170015115438</v>
          </cell>
          <cell r="G490">
            <v>577.97314118679219</v>
          </cell>
          <cell r="H490">
            <v>282.1404946265522</v>
          </cell>
          <cell r="I490">
            <v>268.18074087737421</v>
          </cell>
          <cell r="J490">
            <v>631.14155347886549</v>
          </cell>
          <cell r="K490">
            <v>1294.3894422853641</v>
          </cell>
          <cell r="L490">
            <v>997.06340954511552</v>
          </cell>
        </row>
        <row r="491">
          <cell r="A491" t="str">
            <v>ZZZ</v>
          </cell>
          <cell r="B491" t="str">
            <v>ZZZZZ : Autre FAP2009, non renseignée</v>
          </cell>
          <cell r="C491" t="str">
            <v>ZZZZ : Autres PCS, code non renseigné</v>
          </cell>
          <cell r="D491" t="e">
            <v>#DIV/0!</v>
          </cell>
          <cell r="E491">
            <v>46666.133263814954</v>
          </cell>
          <cell r="F491">
            <v>17789.095429412955</v>
          </cell>
          <cell r="H491">
            <v>15864.552885373927</v>
          </cell>
          <cell r="I491">
            <v>17716.891192528092</v>
          </cell>
        </row>
        <row r="492">
          <cell r="A492" t="str">
            <v>ZZZ</v>
          </cell>
          <cell r="B492" t="str">
            <v>ZZZZZ : Autre FAP2009, non renseignée</v>
          </cell>
          <cell r="C492" t="str">
            <v>ZZZZ : Autres PCS, code non renseigné</v>
          </cell>
          <cell r="D492">
            <v>17993.961823468137</v>
          </cell>
          <cell r="E492">
            <v>5848.4959600097791</v>
          </cell>
          <cell r="G492">
            <v>22507.451115503536</v>
          </cell>
          <cell r="H492">
            <v>2105.1412614269111</v>
          </cell>
          <cell r="I492">
            <v>795.81279517907353</v>
          </cell>
          <cell r="J492">
            <v>19361.144799188114</v>
          </cell>
          <cell r="K492">
            <v>16461.93470195038</v>
          </cell>
          <cell r="L492">
            <v>18158.805969265915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R8210"/>
    </sheetNames>
    <sheetDataSet>
      <sheetData sheetId="0">
        <row r="1">
          <cell r="A1" t="str">
            <v>nfap87</v>
          </cell>
          <cell r="B1" t="str">
            <v>emp1982</v>
          </cell>
          <cell r="C1" t="str">
            <v>emp1983</v>
          </cell>
          <cell r="D1" t="str">
            <v>emp1984</v>
          </cell>
          <cell r="E1" t="str">
            <v>emp1985</v>
          </cell>
          <cell r="F1" t="str">
            <v>emp1986</v>
          </cell>
          <cell r="G1" t="str">
            <v>emp1987</v>
          </cell>
          <cell r="H1" t="str">
            <v>emp1988</v>
          </cell>
          <cell r="I1" t="str">
            <v>emp1989</v>
          </cell>
          <cell r="J1" t="str">
            <v>emp1990</v>
          </cell>
          <cell r="K1" t="str">
            <v>emp1991</v>
          </cell>
          <cell r="L1" t="str">
            <v>emp1992</v>
          </cell>
          <cell r="M1" t="str">
            <v>emp1993</v>
          </cell>
          <cell r="N1" t="str">
            <v>emp1994</v>
          </cell>
          <cell r="O1" t="str">
            <v>emp1995</v>
          </cell>
          <cell r="P1" t="str">
            <v>emp1996</v>
          </cell>
          <cell r="Q1" t="str">
            <v>emp1997</v>
          </cell>
          <cell r="R1" t="str">
            <v>emp1998</v>
          </cell>
          <cell r="S1" t="str">
            <v>emp1999</v>
          </cell>
          <cell r="T1" t="str">
            <v>emp2000</v>
          </cell>
          <cell r="U1" t="str">
            <v>emp2001</v>
          </cell>
          <cell r="V1" t="str">
            <v>emp2002</v>
          </cell>
          <cell r="W1" t="str">
            <v>emp2003</v>
          </cell>
          <cell r="X1" t="str">
            <v>emp2004</v>
          </cell>
          <cell r="Y1" t="str">
            <v>emp2005</v>
          </cell>
          <cell r="Z1" t="str">
            <v>emp2006</v>
          </cell>
          <cell r="AA1" t="str">
            <v>emp2007</v>
          </cell>
          <cell r="AB1" t="str">
            <v>emp2008</v>
          </cell>
          <cell r="AC1" t="str">
            <v>emp2009</v>
          </cell>
          <cell r="AD1" t="str">
            <v>emp2010</v>
          </cell>
          <cell r="AE1" t="str">
            <v>Fap87L</v>
          </cell>
        </row>
        <row r="2">
          <cell r="B2">
            <v>22288000.000001788</v>
          </cell>
          <cell r="C2">
            <v>22182000.000001527</v>
          </cell>
          <cell r="D2">
            <v>22009000.000000238</v>
          </cell>
          <cell r="E2">
            <v>22028000.000000272</v>
          </cell>
          <cell r="F2">
            <v>22233000.000000458</v>
          </cell>
          <cell r="G2">
            <v>22251000.000000402</v>
          </cell>
          <cell r="H2">
            <v>22322000.000000101</v>
          </cell>
          <cell r="I2">
            <v>22677999.999999929</v>
          </cell>
          <cell r="J2">
            <v>23152999.999999993</v>
          </cell>
          <cell r="K2">
            <v>23043999.999999832</v>
          </cell>
          <cell r="L2">
            <v>23002000.00000006</v>
          </cell>
          <cell r="M2">
            <v>22858000.00000025</v>
          </cell>
          <cell r="N2">
            <v>22773000.000000086</v>
          </cell>
          <cell r="O2">
            <v>23043000.000000015</v>
          </cell>
          <cell r="P2">
            <v>23162000.000000063</v>
          </cell>
          <cell r="Q2">
            <v>23071999.999999966</v>
          </cell>
          <cell r="R2">
            <v>23321000.000000071</v>
          </cell>
          <cell r="S2">
            <v>23574000.000000019</v>
          </cell>
          <cell r="T2">
            <v>24218000.000000011</v>
          </cell>
          <cell r="U2">
            <v>24586999.999999873</v>
          </cell>
          <cell r="V2">
            <v>24830000.555569496</v>
          </cell>
          <cell r="W2">
            <v>24677538.926917136</v>
          </cell>
          <cell r="X2">
            <v>24778154.224511717</v>
          </cell>
          <cell r="Y2">
            <v>24950324.640562467</v>
          </cell>
          <cell r="Z2">
            <v>25117836.427496739</v>
          </cell>
          <cell r="AA2">
            <v>25553191.231367253</v>
          </cell>
          <cell r="AB2">
            <v>25896050.160548378</v>
          </cell>
          <cell r="AC2">
            <v>25652518.387782205</v>
          </cell>
          <cell r="AD2">
            <v>25692784.712126274</v>
          </cell>
        </row>
        <row r="3">
          <cell r="A3" t="str">
            <v>A0Z</v>
          </cell>
          <cell r="B3">
            <v>1638999.999999986</v>
          </cell>
          <cell r="C3">
            <v>1581000.0000000056</v>
          </cell>
          <cell r="D3">
            <v>1610000</v>
          </cell>
          <cell r="E3">
            <v>1536999.9999999916</v>
          </cell>
          <cell r="F3">
            <v>1443000</v>
          </cell>
          <cell r="G3">
            <v>1413000</v>
          </cell>
          <cell r="H3">
            <v>1349000.0000000081</v>
          </cell>
          <cell r="I3">
            <v>1313000</v>
          </cell>
          <cell r="J3">
            <v>1208000</v>
          </cell>
          <cell r="K3">
            <v>1118000</v>
          </cell>
          <cell r="L3">
            <v>1037000</v>
          </cell>
          <cell r="M3">
            <v>919000.00000000279</v>
          </cell>
          <cell r="N3">
            <v>857999.99999999593</v>
          </cell>
          <cell r="O3">
            <v>808999.99999999022</v>
          </cell>
          <cell r="P3">
            <v>779000.00000001397</v>
          </cell>
          <cell r="Q3">
            <v>752999.9999999993</v>
          </cell>
          <cell r="R3">
            <v>722999.99999999383</v>
          </cell>
          <cell r="S3">
            <v>718999.99999999872</v>
          </cell>
          <cell r="T3">
            <v>699000.00000000081</v>
          </cell>
          <cell r="U3">
            <v>681999.99999999662</v>
          </cell>
          <cell r="V3">
            <v>672000.00000000652</v>
          </cell>
          <cell r="W3">
            <v>718044.22473939427</v>
          </cell>
          <cell r="X3">
            <v>681200.58325320913</v>
          </cell>
          <cell r="Y3">
            <v>636424.31497929699</v>
          </cell>
          <cell r="Z3">
            <v>649676.03423890425</v>
          </cell>
          <cell r="AA3">
            <v>580776.73023315868</v>
          </cell>
          <cell r="AB3">
            <v>500904.98523561505</v>
          </cell>
          <cell r="AC3">
            <v>538324.28422708833</v>
          </cell>
          <cell r="AD3">
            <v>546946.78616821638</v>
          </cell>
          <cell r="AE3" t="str">
            <v>A0Z : Agriculteurs, éleveurs</v>
          </cell>
        </row>
        <row r="4">
          <cell r="A4" t="str">
            <v>A1Z</v>
          </cell>
          <cell r="B4">
            <v>315999.99999999942</v>
          </cell>
          <cell r="C4">
            <v>311000.00000000093</v>
          </cell>
          <cell r="D4">
            <v>350999.99999999744</v>
          </cell>
          <cell r="E4">
            <v>340000.0000000007</v>
          </cell>
          <cell r="F4">
            <v>346000.00000000297</v>
          </cell>
          <cell r="G4">
            <v>344000.00000000099</v>
          </cell>
          <cell r="H4">
            <v>339000</v>
          </cell>
          <cell r="I4">
            <v>334999.99999999831</v>
          </cell>
          <cell r="J4">
            <v>319999.99999999825</v>
          </cell>
          <cell r="K4">
            <v>354999.9999999993</v>
          </cell>
          <cell r="L4">
            <v>361000.00000000052</v>
          </cell>
          <cell r="M4">
            <v>329000.00000000134</v>
          </cell>
          <cell r="N4">
            <v>319999.99999999831</v>
          </cell>
          <cell r="O4">
            <v>310999.99999999709</v>
          </cell>
          <cell r="P4">
            <v>335000.00000000198</v>
          </cell>
          <cell r="Q4">
            <v>318999.99999999849</v>
          </cell>
          <cell r="R4">
            <v>308999.99999999936</v>
          </cell>
          <cell r="S4">
            <v>298000</v>
          </cell>
          <cell r="T4">
            <v>309000.00000000279</v>
          </cell>
          <cell r="U4">
            <v>305999.99999999808</v>
          </cell>
          <cell r="V4">
            <v>330000.00000000163</v>
          </cell>
          <cell r="W4">
            <v>337527.01982135838</v>
          </cell>
          <cell r="X4">
            <v>323461.7707720105</v>
          </cell>
          <cell r="Y4">
            <v>313283.66259913746</v>
          </cell>
          <cell r="Z4">
            <v>307233.44865966559</v>
          </cell>
          <cell r="AA4">
            <v>323076.15137569833</v>
          </cell>
          <cell r="AB4">
            <v>307584.0013185236</v>
          </cell>
          <cell r="AC4">
            <v>326371.83466018742</v>
          </cell>
          <cell r="AD4">
            <v>305726.10526018898</v>
          </cell>
          <cell r="AE4" t="str">
            <v>A1Z : Maraîchers, jardiniers, viticulteurs</v>
          </cell>
        </row>
        <row r="5">
          <cell r="A5" t="str">
            <v>A2Z</v>
          </cell>
          <cell r="B5">
            <v>23000</v>
          </cell>
          <cell r="C5">
            <v>25000.000000000058</v>
          </cell>
          <cell r="D5">
            <v>31000.000000000131</v>
          </cell>
          <cell r="E5">
            <v>28999.999999999796</v>
          </cell>
          <cell r="F5">
            <v>24999.999999999814</v>
          </cell>
          <cell r="G5">
            <v>30000</v>
          </cell>
          <cell r="H5">
            <v>32000.000000000171</v>
          </cell>
          <cell r="I5">
            <v>29999.999999999698</v>
          </cell>
          <cell r="J5">
            <v>30000.000000000113</v>
          </cell>
          <cell r="K5">
            <v>25999.999999999709</v>
          </cell>
          <cell r="L5">
            <v>20000</v>
          </cell>
          <cell r="M5">
            <v>20000.000000149626</v>
          </cell>
          <cell r="N5">
            <v>36000.00000000016</v>
          </cell>
          <cell r="O5">
            <v>34000</v>
          </cell>
          <cell r="P5">
            <v>28000.000000000797</v>
          </cell>
          <cell r="Q5">
            <v>27000.000000001502</v>
          </cell>
          <cell r="R5">
            <v>25000.000000003241</v>
          </cell>
          <cell r="S5">
            <v>25000.000000002783</v>
          </cell>
          <cell r="T5">
            <v>34000.000000000306</v>
          </cell>
          <cell r="U5">
            <v>36000</v>
          </cell>
          <cell r="V5">
            <v>46000.000000002372</v>
          </cell>
          <cell r="W5">
            <v>45945.198069250138</v>
          </cell>
          <cell r="X5">
            <v>49679.987314090577</v>
          </cell>
          <cell r="Y5">
            <v>59305.917886272218</v>
          </cell>
          <cell r="Z5">
            <v>59877.583656473893</v>
          </cell>
          <cell r="AA5">
            <v>51432.717894713969</v>
          </cell>
          <cell r="AB5">
            <v>62266.696317733353</v>
          </cell>
          <cell r="AC5">
            <v>63442.425421315165</v>
          </cell>
          <cell r="AD5">
            <v>59665.863555679149</v>
          </cell>
          <cell r="AE5" t="str">
            <v>A2Z : Tech. et cadres de l’agriculture</v>
          </cell>
        </row>
        <row r="6">
          <cell r="A6" t="str">
            <v>A3Z</v>
          </cell>
          <cell r="B6">
            <v>59000</v>
          </cell>
          <cell r="C6">
            <v>57000</v>
          </cell>
          <cell r="D6">
            <v>54000.000000000371</v>
          </cell>
          <cell r="E6">
            <v>49000.000000000167</v>
          </cell>
          <cell r="F6">
            <v>33999.999999999876</v>
          </cell>
          <cell r="G6">
            <v>31999.999999999844</v>
          </cell>
          <cell r="H6">
            <v>36000.000000000167</v>
          </cell>
          <cell r="I6">
            <v>37000.000000000116</v>
          </cell>
          <cell r="J6">
            <v>36000</v>
          </cell>
          <cell r="K6">
            <v>34999.999999999629</v>
          </cell>
          <cell r="L6">
            <v>40999.999999999789</v>
          </cell>
          <cell r="M6">
            <v>36999.999999999869</v>
          </cell>
          <cell r="N6">
            <v>36000.000000000167</v>
          </cell>
          <cell r="O6">
            <v>30999.999999999825</v>
          </cell>
          <cell r="P6">
            <v>27000.000000000487</v>
          </cell>
          <cell r="Q6">
            <v>31000.000000000102</v>
          </cell>
          <cell r="R6">
            <v>23000</v>
          </cell>
          <cell r="S6">
            <v>23000.000000000091</v>
          </cell>
          <cell r="T6">
            <v>20000.00000000008</v>
          </cell>
          <cell r="U6">
            <v>24000</v>
          </cell>
          <cell r="V6">
            <v>27999.999999999942</v>
          </cell>
          <cell r="W6">
            <v>27890.911225924679</v>
          </cell>
          <cell r="X6">
            <v>25967.697575435195</v>
          </cell>
          <cell r="Y6">
            <v>28289.73675583685</v>
          </cell>
          <cell r="Z6">
            <v>28108.576953600495</v>
          </cell>
          <cell r="AA6">
            <v>24488.100520116564</v>
          </cell>
          <cell r="AB6">
            <v>29402.716865073347</v>
          </cell>
          <cell r="AC6">
            <v>32204.410784991986</v>
          </cell>
          <cell r="AD6">
            <v>35145.53496481022</v>
          </cell>
          <cell r="AE6" t="str">
            <v>A3Z : Marins, pêcheurs, aquaculteurs</v>
          </cell>
        </row>
        <row r="7">
          <cell r="A7" t="str">
            <v>B0Z</v>
          </cell>
          <cell r="B7">
            <v>385999.99999999383</v>
          </cell>
          <cell r="C7">
            <v>376999.99999999919</v>
          </cell>
          <cell r="D7">
            <v>308000.00000000291</v>
          </cell>
          <cell r="E7">
            <v>316999.9999999975</v>
          </cell>
          <cell r="F7">
            <v>287000.0000000025</v>
          </cell>
          <cell r="G7">
            <v>302000</v>
          </cell>
          <cell r="H7">
            <v>290000.00000000128</v>
          </cell>
          <cell r="I7">
            <v>284999.99999999913</v>
          </cell>
          <cell r="J7">
            <v>268000.00000000081</v>
          </cell>
          <cell r="K7">
            <v>242999.99999999665</v>
          </cell>
          <cell r="L7">
            <v>246999.99999999924</v>
          </cell>
          <cell r="M7">
            <v>225000.00000000239</v>
          </cell>
          <cell r="N7">
            <v>185000</v>
          </cell>
          <cell r="O7">
            <v>196999.99999999898</v>
          </cell>
          <cell r="P7">
            <v>208000</v>
          </cell>
          <cell r="Q7">
            <v>197000</v>
          </cell>
          <cell r="R7">
            <v>190000</v>
          </cell>
          <cell r="S7">
            <v>195000</v>
          </cell>
          <cell r="T7">
            <v>219000</v>
          </cell>
          <cell r="U7">
            <v>189000</v>
          </cell>
          <cell r="V7">
            <v>183999.99999999831</v>
          </cell>
          <cell r="W7">
            <v>165946.22109710996</v>
          </cell>
          <cell r="X7">
            <v>184714.91788616375</v>
          </cell>
          <cell r="Y7">
            <v>197115.29695199433</v>
          </cell>
          <cell r="Z7">
            <v>216653.00974659217</v>
          </cell>
          <cell r="AA7">
            <v>217398.8079186515</v>
          </cell>
          <cell r="AB7">
            <v>223703.16730086901</v>
          </cell>
          <cell r="AC7">
            <v>213231.43188961732</v>
          </cell>
          <cell r="AD7">
            <v>226131.24965589456</v>
          </cell>
          <cell r="AE7" t="str">
            <v>B0Z : ONQ gros oeuvre, TP et extraction</v>
          </cell>
        </row>
        <row r="8">
          <cell r="A8" t="str">
            <v>B1Z</v>
          </cell>
          <cell r="B8">
            <v>96000.000000000349</v>
          </cell>
          <cell r="C8">
            <v>104000</v>
          </cell>
          <cell r="D8">
            <v>94999.999999999651</v>
          </cell>
          <cell r="E8">
            <v>105999.9999999992</v>
          </cell>
          <cell r="F8">
            <v>111000.00000000063</v>
          </cell>
          <cell r="G8">
            <v>111999.99999999933</v>
          </cell>
          <cell r="H8">
            <v>124000</v>
          </cell>
          <cell r="I8">
            <v>121000</v>
          </cell>
          <cell r="J8">
            <v>125000.00000000058</v>
          </cell>
          <cell r="K8">
            <v>121999.99999999903</v>
          </cell>
          <cell r="L8">
            <v>113000</v>
          </cell>
          <cell r="M8">
            <v>112000</v>
          </cell>
          <cell r="N8">
            <v>103000</v>
          </cell>
          <cell r="O8">
            <v>108000</v>
          </cell>
          <cell r="P8">
            <v>113000</v>
          </cell>
          <cell r="Q8">
            <v>109000</v>
          </cell>
          <cell r="R8">
            <v>107000</v>
          </cell>
          <cell r="S8">
            <v>105999.99999999929</v>
          </cell>
          <cell r="T8">
            <v>108000</v>
          </cell>
          <cell r="U8">
            <v>93000.000000000116</v>
          </cell>
          <cell r="V8">
            <v>109000</v>
          </cell>
          <cell r="W8">
            <v>107637.96719393569</v>
          </cell>
          <cell r="X8">
            <v>107059.3910967867</v>
          </cell>
          <cell r="Y8">
            <v>107117.78162982312</v>
          </cell>
          <cell r="Z8">
            <v>100999.09581967919</v>
          </cell>
          <cell r="AA8">
            <v>104630.16852221519</v>
          </cell>
          <cell r="AB8">
            <v>116318.8099328742</v>
          </cell>
          <cell r="AC8">
            <v>114221.24048807943</v>
          </cell>
          <cell r="AD8">
            <v>111267.05809407218</v>
          </cell>
          <cell r="AE8" t="str">
            <v>B1Z : OQ  TP béton extraction</v>
          </cell>
        </row>
        <row r="9">
          <cell r="A9" t="str">
            <v>B2Z</v>
          </cell>
          <cell r="B9">
            <v>371000.00000000064</v>
          </cell>
          <cell r="C9">
            <v>364999.99999999808</v>
          </cell>
          <cell r="D9">
            <v>350000</v>
          </cell>
          <cell r="E9">
            <v>352000.00000000314</v>
          </cell>
          <cell r="F9">
            <v>338000</v>
          </cell>
          <cell r="G9">
            <v>337999.99999999639</v>
          </cell>
          <cell r="H9">
            <v>327000.00000000477</v>
          </cell>
          <cell r="I9">
            <v>338000</v>
          </cell>
          <cell r="J9">
            <v>353000</v>
          </cell>
          <cell r="K9">
            <v>366999.99999999691</v>
          </cell>
          <cell r="L9">
            <v>360000.00000000268</v>
          </cell>
          <cell r="M9">
            <v>350000.0000000018</v>
          </cell>
          <cell r="N9">
            <v>354000.00000000361</v>
          </cell>
          <cell r="O9">
            <v>362999.99999999767</v>
          </cell>
          <cell r="P9">
            <v>343000.00000000157</v>
          </cell>
          <cell r="Q9">
            <v>337000</v>
          </cell>
          <cell r="R9">
            <v>341000.00000000163</v>
          </cell>
          <cell r="S9">
            <v>337999.99999999767</v>
          </cell>
          <cell r="T9">
            <v>349999.99999999942</v>
          </cell>
          <cell r="U9">
            <v>356999.99999999627</v>
          </cell>
          <cell r="V9">
            <v>376000.00000000087</v>
          </cell>
          <cell r="W9">
            <v>376700.50781094213</v>
          </cell>
          <cell r="X9">
            <v>372878.7635626648</v>
          </cell>
          <cell r="Y9">
            <v>355811.11656171916</v>
          </cell>
          <cell r="Z9">
            <v>370910.71326134121</v>
          </cell>
          <cell r="AA9">
            <v>372947.91956952697</v>
          </cell>
          <cell r="AB9">
            <v>416477.77650323062</v>
          </cell>
          <cell r="AC9">
            <v>388629.51898000384</v>
          </cell>
          <cell r="AD9">
            <v>391055.28556064237</v>
          </cell>
          <cell r="AE9" t="str">
            <v>B2Z : OQ  bâtiment gros oeuvre</v>
          </cell>
        </row>
        <row r="10">
          <cell r="A10" t="str">
            <v>B3Z</v>
          </cell>
          <cell r="B10">
            <v>154999.99999999817</v>
          </cell>
          <cell r="C10">
            <v>136000</v>
          </cell>
          <cell r="D10">
            <v>129000.00000000083</v>
          </cell>
          <cell r="E10">
            <v>131999.99999999837</v>
          </cell>
          <cell r="F10">
            <v>141000.00000000148</v>
          </cell>
          <cell r="G10">
            <v>158999.99999999863</v>
          </cell>
          <cell r="H10">
            <v>147000.00000000128</v>
          </cell>
          <cell r="I10">
            <v>150000</v>
          </cell>
          <cell r="J10">
            <v>141000.00000000102</v>
          </cell>
          <cell r="K10">
            <v>136999.99999999916</v>
          </cell>
          <cell r="L10">
            <v>137000.00000000049</v>
          </cell>
          <cell r="M10">
            <v>122000</v>
          </cell>
          <cell r="N10">
            <v>123000</v>
          </cell>
          <cell r="O10">
            <v>146000</v>
          </cell>
          <cell r="P10">
            <v>149000.00000000131</v>
          </cell>
          <cell r="Q10">
            <v>140000</v>
          </cell>
          <cell r="R10">
            <v>147000.00000000052</v>
          </cell>
          <cell r="S10">
            <v>156999.99999999904</v>
          </cell>
          <cell r="T10">
            <v>155999.99999999884</v>
          </cell>
          <cell r="U10">
            <v>147000.00000000052</v>
          </cell>
          <cell r="V10">
            <v>147999.99999999866</v>
          </cell>
          <cell r="W10">
            <v>132630.19702477398</v>
          </cell>
          <cell r="X10">
            <v>150454.49464248589</v>
          </cell>
          <cell r="Y10">
            <v>169438.01707489407</v>
          </cell>
          <cell r="Z10">
            <v>167016.90118868707</v>
          </cell>
          <cell r="AA10">
            <v>144116.88018129053</v>
          </cell>
          <cell r="AB10">
            <v>146437.90217482758</v>
          </cell>
          <cell r="AC10">
            <v>127628.03961780122</v>
          </cell>
          <cell r="AD10">
            <v>136516.83779301157</v>
          </cell>
          <cell r="AE10" t="str">
            <v>B3Z : ONQ bâtiment second oeuvre</v>
          </cell>
        </row>
        <row r="11">
          <cell r="A11" t="str">
            <v>B4Z</v>
          </cell>
          <cell r="B11">
            <v>496999.99999999709</v>
          </cell>
          <cell r="C11">
            <v>486000</v>
          </cell>
          <cell r="D11">
            <v>478000.00000000087</v>
          </cell>
          <cell r="E11">
            <v>482000.00000000186</v>
          </cell>
          <cell r="F11">
            <v>507000.0000000064</v>
          </cell>
          <cell r="G11">
            <v>509000.00000000204</v>
          </cell>
          <cell r="H11">
            <v>504000.00000000081</v>
          </cell>
          <cell r="I11">
            <v>509999.99999999802</v>
          </cell>
          <cell r="J11">
            <v>536000.00000000058</v>
          </cell>
          <cell r="K11">
            <v>541999.99999999045</v>
          </cell>
          <cell r="L11">
            <v>528000.00000000314</v>
          </cell>
          <cell r="M11">
            <v>513000.00000000221</v>
          </cell>
          <cell r="N11">
            <v>517000.00000000396</v>
          </cell>
          <cell r="O11">
            <v>535000.00000000361</v>
          </cell>
          <cell r="P11">
            <v>542000.00000000221</v>
          </cell>
          <cell r="Q11">
            <v>529000.00000000396</v>
          </cell>
          <cell r="R11">
            <v>518000.00000000407</v>
          </cell>
          <cell r="S11">
            <v>516999.99999999849</v>
          </cell>
          <cell r="T11">
            <v>517999.99999999884</v>
          </cell>
          <cell r="U11">
            <v>516999.99999999575</v>
          </cell>
          <cell r="V11">
            <v>526000.00000000116</v>
          </cell>
          <cell r="W11">
            <v>529082.94252125383</v>
          </cell>
          <cell r="X11">
            <v>518706.54729576822</v>
          </cell>
          <cell r="Y11">
            <v>527282.16458254436</v>
          </cell>
          <cell r="Z11">
            <v>588587.49626161659</v>
          </cell>
          <cell r="AA11">
            <v>569978.03499413829</v>
          </cell>
          <cell r="AB11">
            <v>561610.41931935982</v>
          </cell>
          <cell r="AC11">
            <v>532475.77022320847</v>
          </cell>
          <cell r="AD11">
            <v>504113.61059865315</v>
          </cell>
          <cell r="AE11" t="str">
            <v>B4Z : OQ  bâtiment second oeuvre</v>
          </cell>
        </row>
        <row r="12">
          <cell r="A12" t="str">
            <v>B5Z</v>
          </cell>
          <cell r="B12">
            <v>82000.000000000262</v>
          </cell>
          <cell r="C12">
            <v>71999.999999999884</v>
          </cell>
          <cell r="D12">
            <v>65000.000000000269</v>
          </cell>
          <cell r="E12">
            <v>65999.999999999825</v>
          </cell>
          <cell r="F12">
            <v>72000.000000000073</v>
          </cell>
          <cell r="G12">
            <v>71999.999999999694</v>
          </cell>
          <cell r="H12">
            <v>78000.000000000917</v>
          </cell>
          <cell r="I12">
            <v>70000.000000000131</v>
          </cell>
          <cell r="J12">
            <v>72000.000000000364</v>
          </cell>
          <cell r="K12">
            <v>75999.999999998996</v>
          </cell>
          <cell r="L12">
            <v>68999.999999999869</v>
          </cell>
          <cell r="M12">
            <v>67000.000000000262</v>
          </cell>
          <cell r="N12">
            <v>62000.000000000429</v>
          </cell>
          <cell r="O12">
            <v>69000.000000000233</v>
          </cell>
          <cell r="P12">
            <v>70000.000000000349</v>
          </cell>
          <cell r="Q12">
            <v>75000.00000000048</v>
          </cell>
          <cell r="R12">
            <v>72000.000000000669</v>
          </cell>
          <cell r="S12">
            <v>68999.999999999331</v>
          </cell>
          <cell r="T12">
            <v>73000</v>
          </cell>
          <cell r="U12">
            <v>80999.999999999316</v>
          </cell>
          <cell r="V12">
            <v>74000</v>
          </cell>
          <cell r="W12">
            <v>72830.673740033832</v>
          </cell>
          <cell r="X12">
            <v>77224.205612456673</v>
          </cell>
          <cell r="Y12">
            <v>66328.587929110319</v>
          </cell>
          <cell r="Z12">
            <v>68563.496781374779</v>
          </cell>
          <cell r="AA12">
            <v>81123.568924269115</v>
          </cell>
          <cell r="AB12">
            <v>81613.209383923779</v>
          </cell>
          <cell r="AC12">
            <v>82289.189310486021</v>
          </cell>
          <cell r="AD12">
            <v>69676.708771023768</v>
          </cell>
          <cell r="AE12" t="str">
            <v>B5Z : Conducteurs d’engins du BTP</v>
          </cell>
        </row>
        <row r="13">
          <cell r="A13" t="str">
            <v>B6Z</v>
          </cell>
          <cell r="B13">
            <v>249999.99999999875</v>
          </cell>
          <cell r="C13">
            <v>226000.0000000014</v>
          </cell>
          <cell r="D13">
            <v>223000.00000000163</v>
          </cell>
          <cell r="E13">
            <v>230000.00000000067</v>
          </cell>
          <cell r="F13">
            <v>224999.99999999919</v>
          </cell>
          <cell r="G13">
            <v>234000.00000000079</v>
          </cell>
          <cell r="H13">
            <v>229000.0000000009</v>
          </cell>
          <cell r="I13">
            <v>243000</v>
          </cell>
          <cell r="J13">
            <v>240000.00000000096</v>
          </cell>
          <cell r="K13">
            <v>259999.99999999683</v>
          </cell>
          <cell r="L13">
            <v>244999.99999999724</v>
          </cell>
          <cell r="M13">
            <v>251000.00000000163</v>
          </cell>
          <cell r="N13">
            <v>251000.00000000367</v>
          </cell>
          <cell r="O13">
            <v>258999.99999999796</v>
          </cell>
          <cell r="P13">
            <v>250000.00000000364</v>
          </cell>
          <cell r="Q13">
            <v>235999.99999999939</v>
          </cell>
          <cell r="R13">
            <v>222000.00000000309</v>
          </cell>
          <cell r="S13">
            <v>214000.00000000073</v>
          </cell>
          <cell r="T13">
            <v>237999.99999999817</v>
          </cell>
          <cell r="U13">
            <v>245999.9999999959</v>
          </cell>
          <cell r="V13">
            <v>249000.00000000146</v>
          </cell>
          <cell r="W13">
            <v>246939.07060991175</v>
          </cell>
          <cell r="X13">
            <v>246271.34329282527</v>
          </cell>
          <cell r="Y13">
            <v>258870.81565903613</v>
          </cell>
          <cell r="Z13">
            <v>241600.2986886212</v>
          </cell>
          <cell r="AA13">
            <v>249150.47927306165</v>
          </cell>
          <cell r="AB13">
            <v>293342.32015327748</v>
          </cell>
          <cell r="AC13">
            <v>271796.49190670374</v>
          </cell>
          <cell r="AD13">
            <v>291831.7768717648</v>
          </cell>
          <cell r="AE13" t="str">
            <v>B6Z : Techniciens et AM du BTP</v>
          </cell>
        </row>
        <row r="14">
          <cell r="A14" t="str">
            <v>B7Z</v>
          </cell>
          <cell r="B14">
            <v>72000</v>
          </cell>
          <cell r="C14">
            <v>76000.000000000495</v>
          </cell>
          <cell r="D14">
            <v>79000</v>
          </cell>
          <cell r="E14">
            <v>75999.999999999578</v>
          </cell>
          <cell r="F14">
            <v>75000.00000000064</v>
          </cell>
          <cell r="G14">
            <v>80000.000000000393</v>
          </cell>
          <cell r="H14">
            <v>84000.000000001251</v>
          </cell>
          <cell r="I14">
            <v>86999.999999999272</v>
          </cell>
          <cell r="J14">
            <v>92999.999999999651</v>
          </cell>
          <cell r="K14">
            <v>88999.999999998821</v>
          </cell>
          <cell r="L14">
            <v>92000.000000000058</v>
          </cell>
          <cell r="M14">
            <v>92000.00000000099</v>
          </cell>
          <cell r="N14">
            <v>98000.000000001033</v>
          </cell>
          <cell r="O14">
            <v>93999.999999999389</v>
          </cell>
          <cell r="P14">
            <v>93000.000000000262</v>
          </cell>
          <cell r="Q14">
            <v>86999.999999999229</v>
          </cell>
          <cell r="R14">
            <v>81999.999999999782</v>
          </cell>
          <cell r="S14">
            <v>81999.99999999984</v>
          </cell>
          <cell r="T14">
            <v>96000.000000000407</v>
          </cell>
          <cell r="U14">
            <v>107999.99999999916</v>
          </cell>
          <cell r="V14">
            <v>102000.00000000119</v>
          </cell>
          <cell r="W14">
            <v>104814.86835535269</v>
          </cell>
          <cell r="X14">
            <v>103166.42720874993</v>
          </cell>
          <cell r="Y14">
            <v>96430.242344678933</v>
          </cell>
          <cell r="Z14">
            <v>93922.546842720811</v>
          </cell>
          <cell r="AA14">
            <v>116462.23987035005</v>
          </cell>
          <cell r="AB14">
            <v>112896.98507238616</v>
          </cell>
          <cell r="AC14">
            <v>140104.2106430186</v>
          </cell>
          <cell r="AD14">
            <v>158126.01533361082</v>
          </cell>
          <cell r="AE14" t="str">
            <v>B7Z : Cadres du BTP</v>
          </cell>
        </row>
        <row r="15">
          <cell r="A15" t="str">
            <v>C0Z</v>
          </cell>
          <cell r="B15">
            <v>90999.9999999992</v>
          </cell>
          <cell r="C15">
            <v>82000.000000000655</v>
          </cell>
          <cell r="D15">
            <v>71000.000000000684</v>
          </cell>
          <cell r="E15">
            <v>76999.999999999098</v>
          </cell>
          <cell r="F15">
            <v>76000.00000000096</v>
          </cell>
          <cell r="G15">
            <v>81000.000000000335</v>
          </cell>
          <cell r="H15">
            <v>65999.99999999984</v>
          </cell>
          <cell r="I15">
            <v>71999.999999999563</v>
          </cell>
          <cell r="J15">
            <v>69000</v>
          </cell>
          <cell r="K15">
            <v>45999.999999999796</v>
          </cell>
          <cell r="L15">
            <v>52999.999999999673</v>
          </cell>
          <cell r="M15">
            <v>48000.000000000517</v>
          </cell>
          <cell r="N15">
            <v>30000</v>
          </cell>
          <cell r="O15">
            <v>43000.00000000008</v>
          </cell>
          <cell r="P15">
            <v>39000.000000000415</v>
          </cell>
          <cell r="Q15">
            <v>37999.99999999992</v>
          </cell>
          <cell r="R15">
            <v>44999.999999999702</v>
          </cell>
          <cell r="S15">
            <v>49999.999999999658</v>
          </cell>
          <cell r="T15">
            <v>44000</v>
          </cell>
          <cell r="U15">
            <v>46000.000000000291</v>
          </cell>
          <cell r="V15">
            <v>42999.999999999447</v>
          </cell>
          <cell r="W15">
            <v>39561.110967850022</v>
          </cell>
          <cell r="X15">
            <v>39577.860121078666</v>
          </cell>
          <cell r="Y15">
            <v>50809.258240417199</v>
          </cell>
          <cell r="Z15">
            <v>45357.708366205639</v>
          </cell>
          <cell r="AA15">
            <v>48415.879333150195</v>
          </cell>
          <cell r="AB15">
            <v>44895.455543971359</v>
          </cell>
          <cell r="AC15">
            <v>35198.274056728042</v>
          </cell>
          <cell r="AD15">
            <v>36464.969028201813</v>
          </cell>
          <cell r="AE15" t="str">
            <v>C0Z : ONQ électricité électronique</v>
          </cell>
        </row>
        <row r="16">
          <cell r="A16" t="str">
            <v>C1Z</v>
          </cell>
          <cell r="B16">
            <v>92000.000000000684</v>
          </cell>
          <cell r="C16">
            <v>79999.999999999636</v>
          </cell>
          <cell r="D16">
            <v>83000.00000000016</v>
          </cell>
          <cell r="E16">
            <v>68999.999999999491</v>
          </cell>
          <cell r="F16">
            <v>79000.000000000233</v>
          </cell>
          <cell r="G16">
            <v>74000.000000000291</v>
          </cell>
          <cell r="H16">
            <v>84000.000000001135</v>
          </cell>
          <cell r="I16">
            <v>82999.999999999898</v>
          </cell>
          <cell r="J16">
            <v>87999.999999999913</v>
          </cell>
          <cell r="K16">
            <v>83999.999999999127</v>
          </cell>
          <cell r="L16">
            <v>74000.000000000378</v>
          </cell>
          <cell r="M16">
            <v>70000</v>
          </cell>
          <cell r="N16">
            <v>81000.000000000291</v>
          </cell>
          <cell r="O16">
            <v>80000.00000000032</v>
          </cell>
          <cell r="P16">
            <v>83000</v>
          </cell>
          <cell r="Q16">
            <v>81000.000000000422</v>
          </cell>
          <cell r="R16">
            <v>84999.999999999869</v>
          </cell>
          <cell r="S16">
            <v>87000</v>
          </cell>
          <cell r="T16">
            <v>82000.000000000495</v>
          </cell>
          <cell r="U16">
            <v>82999.999999999534</v>
          </cell>
          <cell r="V16">
            <v>73999.999999999287</v>
          </cell>
          <cell r="W16">
            <v>72892.40814121798</v>
          </cell>
          <cell r="X16">
            <v>63311.985991195354</v>
          </cell>
          <cell r="Y16">
            <v>63339.689918069176</v>
          </cell>
          <cell r="Z16">
            <v>72355.131401410297</v>
          </cell>
          <cell r="AA16">
            <v>77061.696681962683</v>
          </cell>
          <cell r="AB16">
            <v>81400.354657100164</v>
          </cell>
          <cell r="AC16">
            <v>65302.227905256012</v>
          </cell>
          <cell r="AD16">
            <v>61469.071154609832</v>
          </cell>
          <cell r="AE16" t="str">
            <v>C1Z : OQ  électricité électronique</v>
          </cell>
        </row>
        <row r="17">
          <cell r="A17" t="str">
            <v>C2Z</v>
          </cell>
          <cell r="B17">
            <v>152000</v>
          </cell>
          <cell r="C17">
            <v>157000</v>
          </cell>
          <cell r="D17">
            <v>168000</v>
          </cell>
          <cell r="E17">
            <v>164000.00000000064</v>
          </cell>
          <cell r="F17">
            <v>176000</v>
          </cell>
          <cell r="G17">
            <v>161999.99999999878</v>
          </cell>
          <cell r="H17">
            <v>159000</v>
          </cell>
          <cell r="I17">
            <v>173999.99999999892</v>
          </cell>
          <cell r="J17">
            <v>172000</v>
          </cell>
          <cell r="K17">
            <v>171999.99999999735</v>
          </cell>
          <cell r="L17">
            <v>168999.99999999793</v>
          </cell>
          <cell r="M17">
            <v>174000.00000000276</v>
          </cell>
          <cell r="N17">
            <v>154000.00000000114</v>
          </cell>
          <cell r="O17">
            <v>158999.99999999948</v>
          </cell>
          <cell r="P17">
            <v>162000.00000000311</v>
          </cell>
          <cell r="Q17">
            <v>163000</v>
          </cell>
          <cell r="R17">
            <v>165000.00000000271</v>
          </cell>
          <cell r="S17">
            <v>151000.00000000058</v>
          </cell>
          <cell r="T17">
            <v>151999.99999999942</v>
          </cell>
          <cell r="U17">
            <v>155999.99999999846</v>
          </cell>
          <cell r="V17">
            <v>146000.00000000081</v>
          </cell>
          <cell r="W17">
            <v>143840.27259080732</v>
          </cell>
          <cell r="X17">
            <v>144089.54654026325</v>
          </cell>
          <cell r="Y17">
            <v>125022.32524541876</v>
          </cell>
          <cell r="Z17">
            <v>118344.17964125663</v>
          </cell>
          <cell r="AA17">
            <v>122447.0813653373</v>
          </cell>
          <cell r="AB17">
            <v>146538.64357024324</v>
          </cell>
          <cell r="AC17">
            <v>144443.04763882892</v>
          </cell>
          <cell r="AD17">
            <v>137017.92903382648</v>
          </cell>
          <cell r="AE17" t="str">
            <v>C2Z : Tech. et AM  électricité électronique</v>
          </cell>
        </row>
        <row r="18">
          <cell r="A18" t="str">
            <v>D0Z</v>
          </cell>
          <cell r="B18">
            <v>133999.99999999884</v>
          </cell>
          <cell r="C18">
            <v>112000.00000000097</v>
          </cell>
          <cell r="D18">
            <v>89000.000000001004</v>
          </cell>
          <cell r="E18">
            <v>77999.999999999331</v>
          </cell>
          <cell r="F18">
            <v>70000.000000000349</v>
          </cell>
          <cell r="G18">
            <v>59000.000000000342</v>
          </cell>
          <cell r="H18">
            <v>59000.00000000016</v>
          </cell>
          <cell r="I18">
            <v>66999.999999999505</v>
          </cell>
          <cell r="J18">
            <v>64000</v>
          </cell>
          <cell r="K18">
            <v>51999.999999999556</v>
          </cell>
          <cell r="L18">
            <v>50999.999999999847</v>
          </cell>
          <cell r="M18">
            <v>47000.000000000204</v>
          </cell>
          <cell r="N18">
            <v>47000</v>
          </cell>
          <cell r="O18">
            <v>42000.000000000095</v>
          </cell>
          <cell r="P18">
            <v>48000.000000000487</v>
          </cell>
          <cell r="Q18">
            <v>48000.000000000284</v>
          </cell>
          <cell r="R18">
            <v>51000.000000000437</v>
          </cell>
          <cell r="S18">
            <v>50000</v>
          </cell>
          <cell r="T18">
            <v>57000.000000000226</v>
          </cell>
          <cell r="U18">
            <v>70999.999999999447</v>
          </cell>
          <cell r="V18">
            <v>57999.999999998799</v>
          </cell>
          <cell r="W18">
            <v>52964.867103669385</v>
          </cell>
          <cell r="X18">
            <v>56799.540853032078</v>
          </cell>
          <cell r="Y18">
            <v>53399.643538327182</v>
          </cell>
          <cell r="Z18">
            <v>55863.346695492859</v>
          </cell>
          <cell r="AA18">
            <v>64412.759407412304</v>
          </cell>
          <cell r="AB18">
            <v>51473.785721506043</v>
          </cell>
          <cell r="AC18">
            <v>40321.01484058088</v>
          </cell>
          <cell r="AD18">
            <v>40179.963239221244</v>
          </cell>
          <cell r="AE18" t="str">
            <v>D0Z : ONQ enlèvement ou formage de métal</v>
          </cell>
        </row>
        <row r="19">
          <cell r="A19" t="str">
            <v>D1Z</v>
          </cell>
          <cell r="B19">
            <v>168000</v>
          </cell>
          <cell r="C19">
            <v>156000</v>
          </cell>
          <cell r="D19">
            <v>154000</v>
          </cell>
          <cell r="E19">
            <v>143000.00000000084</v>
          </cell>
          <cell r="F19">
            <v>135000.00000000093</v>
          </cell>
          <cell r="G19">
            <v>130000</v>
          </cell>
          <cell r="H19">
            <v>118000.00000000083</v>
          </cell>
          <cell r="I19">
            <v>111999.99999999946</v>
          </cell>
          <cell r="J19">
            <v>117000</v>
          </cell>
          <cell r="K19">
            <v>125999.99999999859</v>
          </cell>
          <cell r="L19">
            <v>121000</v>
          </cell>
          <cell r="M19">
            <v>119000</v>
          </cell>
          <cell r="N19">
            <v>125000.0000000009</v>
          </cell>
          <cell r="O19">
            <v>130000</v>
          </cell>
          <cell r="P19">
            <v>134000.00000000114</v>
          </cell>
          <cell r="Q19">
            <v>124000.00000000068</v>
          </cell>
          <cell r="R19">
            <v>134000.0000000007</v>
          </cell>
          <cell r="S19">
            <v>137999.99999999942</v>
          </cell>
          <cell r="T19">
            <v>145000.00000000052</v>
          </cell>
          <cell r="U19">
            <v>147000</v>
          </cell>
          <cell r="V19">
            <v>140000</v>
          </cell>
          <cell r="W19">
            <v>139511.17876649846</v>
          </cell>
          <cell r="X19">
            <v>148112.21251628172</v>
          </cell>
          <cell r="Y19">
            <v>133875.85513687224</v>
          </cell>
          <cell r="Z19">
            <v>139150.61525813825</v>
          </cell>
          <cell r="AA19">
            <v>146608.60134323174</v>
          </cell>
          <cell r="AB19">
            <v>134665.50898378008</v>
          </cell>
          <cell r="AC19">
            <v>116485.66097309822</v>
          </cell>
          <cell r="AD19">
            <v>104645.03111573354</v>
          </cell>
          <cell r="AE19" t="str">
            <v>D1Z : OQ  enlèvement de métal</v>
          </cell>
        </row>
        <row r="20">
          <cell r="A20" t="str">
            <v>D2Z</v>
          </cell>
          <cell r="B20">
            <v>188000</v>
          </cell>
          <cell r="C20">
            <v>177000.00000000052</v>
          </cell>
          <cell r="D20">
            <v>171000.0000000016</v>
          </cell>
          <cell r="E20">
            <v>182000</v>
          </cell>
          <cell r="F20">
            <v>180000.00000000207</v>
          </cell>
          <cell r="G20">
            <v>191000</v>
          </cell>
          <cell r="H20">
            <v>189000.00000000084</v>
          </cell>
          <cell r="I20">
            <v>182999.99999999886</v>
          </cell>
          <cell r="J20">
            <v>189000</v>
          </cell>
          <cell r="K20">
            <v>190999.99999999799</v>
          </cell>
          <cell r="L20">
            <v>176999.99999999927</v>
          </cell>
          <cell r="M20">
            <v>171999.99999999919</v>
          </cell>
          <cell r="N20">
            <v>164000</v>
          </cell>
          <cell r="O20">
            <v>150000.00000000081</v>
          </cell>
          <cell r="P20">
            <v>156000.00000000105</v>
          </cell>
          <cell r="Q20">
            <v>167000</v>
          </cell>
          <cell r="R20">
            <v>165000.00000000049</v>
          </cell>
          <cell r="S20">
            <v>165999.99999999889</v>
          </cell>
          <cell r="T20">
            <v>179000.00000000119</v>
          </cell>
          <cell r="U20">
            <v>183000</v>
          </cell>
          <cell r="V20">
            <v>176000</v>
          </cell>
          <cell r="W20">
            <v>175571.01445641025</v>
          </cell>
          <cell r="X20">
            <v>160811.19574968619</v>
          </cell>
          <cell r="Y20">
            <v>149476.77297149316</v>
          </cell>
          <cell r="Z20">
            <v>152541.73800962442</v>
          </cell>
          <cell r="AA20">
            <v>166502.26202732953</v>
          </cell>
          <cell r="AB20">
            <v>181355.30707507339</v>
          </cell>
          <cell r="AC20">
            <v>161793.32558991993</v>
          </cell>
          <cell r="AD20">
            <v>143826.89784734574</v>
          </cell>
          <cell r="AE20" t="str">
            <v>D2Z : OQ  formage de métal</v>
          </cell>
        </row>
        <row r="21">
          <cell r="A21" t="str">
            <v>D3Z</v>
          </cell>
          <cell r="B21">
            <v>339999.99999999767</v>
          </cell>
          <cell r="C21">
            <v>355999.99999999942</v>
          </cell>
          <cell r="D21">
            <v>346000.00000000437</v>
          </cell>
          <cell r="E21">
            <v>312999.99999999546</v>
          </cell>
          <cell r="F21">
            <v>307000.00000000582</v>
          </cell>
          <cell r="G21">
            <v>319000</v>
          </cell>
          <cell r="H21">
            <v>322000</v>
          </cell>
          <cell r="I21">
            <v>340999.99999999569</v>
          </cell>
          <cell r="J21">
            <v>325999.99999999901</v>
          </cell>
          <cell r="K21">
            <v>261999.99999999694</v>
          </cell>
          <cell r="L21">
            <v>263000.00000000081</v>
          </cell>
          <cell r="M21">
            <v>238000</v>
          </cell>
          <cell r="N21">
            <v>219000.00000000227</v>
          </cell>
          <cell r="O21">
            <v>242000</v>
          </cell>
          <cell r="P21">
            <v>217000.00000000111</v>
          </cell>
          <cell r="Q21">
            <v>223000.00000000052</v>
          </cell>
          <cell r="R21">
            <v>222000.00000000151</v>
          </cell>
          <cell r="S21">
            <v>240000</v>
          </cell>
          <cell r="T21">
            <v>258000.00000000114</v>
          </cell>
          <cell r="U21">
            <v>267000.00000000163</v>
          </cell>
          <cell r="V21">
            <v>250999.99999999828</v>
          </cell>
          <cell r="W21">
            <v>227924.13206914882</v>
          </cell>
          <cell r="X21">
            <v>228338.66302355082</v>
          </cell>
          <cell r="Y21">
            <v>214850.52713371688</v>
          </cell>
          <cell r="Z21">
            <v>196006.00104963267</v>
          </cell>
          <cell r="AA21">
            <v>201732.94875046003</v>
          </cell>
          <cell r="AB21">
            <v>183238.07779918786</v>
          </cell>
          <cell r="AC21">
            <v>158019.23988303321</v>
          </cell>
          <cell r="AD21">
            <v>159657.45536919357</v>
          </cell>
          <cell r="AE21" t="str">
            <v>D3Z : ONQ mécanique</v>
          </cell>
        </row>
        <row r="22">
          <cell r="A22" t="str">
            <v>D4Z</v>
          </cell>
          <cell r="B22">
            <v>174000.00000000122</v>
          </cell>
          <cell r="C22">
            <v>173999.99999999945</v>
          </cell>
          <cell r="D22">
            <v>149999.99999999945</v>
          </cell>
          <cell r="E22">
            <v>151000</v>
          </cell>
          <cell r="F22">
            <v>135000</v>
          </cell>
          <cell r="G22">
            <v>144000</v>
          </cell>
          <cell r="H22">
            <v>142000.00000000157</v>
          </cell>
          <cell r="I22">
            <v>149000</v>
          </cell>
          <cell r="J22">
            <v>156000</v>
          </cell>
          <cell r="K22">
            <v>153999.99999999799</v>
          </cell>
          <cell r="L22">
            <v>155999.99999999927</v>
          </cell>
          <cell r="M22">
            <v>153000</v>
          </cell>
          <cell r="N22">
            <v>145000.00000000108</v>
          </cell>
          <cell r="O22">
            <v>161000.00000000049</v>
          </cell>
          <cell r="P22">
            <v>167000.00000000067</v>
          </cell>
          <cell r="Q22">
            <v>166999.99999999939</v>
          </cell>
          <cell r="R22">
            <v>158000.00000000105</v>
          </cell>
          <cell r="S22">
            <v>169999.99999999892</v>
          </cell>
          <cell r="T22">
            <v>167000.00000000119</v>
          </cell>
          <cell r="U22">
            <v>161999.99999999924</v>
          </cell>
          <cell r="V22">
            <v>173999.99999999843</v>
          </cell>
          <cell r="W22">
            <v>171075.56429286991</v>
          </cell>
          <cell r="X22">
            <v>167645.96186856995</v>
          </cell>
          <cell r="Y22">
            <v>185678.91841835034</v>
          </cell>
          <cell r="Z22">
            <v>169859.14048798775</v>
          </cell>
          <cell r="AA22">
            <v>156781.06689089167</v>
          </cell>
          <cell r="AB22">
            <v>167120.65361636446</v>
          </cell>
          <cell r="AC22">
            <v>155994.93752685777</v>
          </cell>
          <cell r="AD22">
            <v>148063.97684335764</v>
          </cell>
          <cell r="AE22" t="str">
            <v>D4Z : OQ  mécanique</v>
          </cell>
        </row>
        <row r="23">
          <cell r="A23" t="str">
            <v>D6Z</v>
          </cell>
          <cell r="B23">
            <v>317000</v>
          </cell>
          <cell r="C23">
            <v>304000.00000000244</v>
          </cell>
          <cell r="D23">
            <v>297000</v>
          </cell>
          <cell r="E23">
            <v>284000.00000000233</v>
          </cell>
          <cell r="F23">
            <v>262000</v>
          </cell>
          <cell r="G23">
            <v>254000</v>
          </cell>
          <cell r="H23">
            <v>253000.00000000084</v>
          </cell>
          <cell r="I23">
            <v>242000</v>
          </cell>
          <cell r="J23">
            <v>240000</v>
          </cell>
          <cell r="K23">
            <v>239999.99999999814</v>
          </cell>
          <cell r="L23">
            <v>227999.99999999916</v>
          </cell>
          <cell r="M23">
            <v>233000.00000000314</v>
          </cell>
          <cell r="N23">
            <v>227000.00000000218</v>
          </cell>
          <cell r="O23">
            <v>228999.99999999849</v>
          </cell>
          <cell r="P23">
            <v>227000.0000000016</v>
          </cell>
          <cell r="Q23">
            <v>231999.99999999936</v>
          </cell>
          <cell r="R23">
            <v>238000.00000000163</v>
          </cell>
          <cell r="S23">
            <v>240000.00000000114</v>
          </cell>
          <cell r="T23">
            <v>222000.00000000198</v>
          </cell>
          <cell r="U23">
            <v>236999.9999999968</v>
          </cell>
          <cell r="V23">
            <v>233000</v>
          </cell>
          <cell r="W23">
            <v>230853.07708067723</v>
          </cell>
          <cell r="X23">
            <v>238668.63083383808</v>
          </cell>
          <cell r="Y23">
            <v>241730.56899421959</v>
          </cell>
          <cell r="Z23">
            <v>253834.92964835686</v>
          </cell>
          <cell r="AA23">
            <v>269820.23239134671</v>
          </cell>
          <cell r="AB23">
            <v>260909.3003253557</v>
          </cell>
          <cell r="AC23">
            <v>228986.18236605069</v>
          </cell>
          <cell r="AD23">
            <v>211090.11705963354</v>
          </cell>
          <cell r="AE23" t="str">
            <v>D6Z : Tech. et AM  industries mécaniques</v>
          </cell>
        </row>
        <row r="24">
          <cell r="A24" t="str">
            <v>E0Z</v>
          </cell>
          <cell r="B24">
            <v>421000.00000000064</v>
          </cell>
          <cell r="C24">
            <v>400000.00000000122</v>
          </cell>
          <cell r="D24">
            <v>383000.00000000256</v>
          </cell>
          <cell r="E24">
            <v>383999.99999999802</v>
          </cell>
          <cell r="F24">
            <v>334000.00000000314</v>
          </cell>
          <cell r="G24">
            <v>314000.00000000274</v>
          </cell>
          <cell r="H24">
            <v>287000</v>
          </cell>
          <cell r="I24">
            <v>299999.99999999884</v>
          </cell>
          <cell r="J24">
            <v>290000</v>
          </cell>
          <cell r="K24">
            <v>270999.99999999732</v>
          </cell>
          <cell r="L24">
            <v>248000.00000000064</v>
          </cell>
          <cell r="M24">
            <v>226000.0000000014</v>
          </cell>
          <cell r="N24">
            <v>229000</v>
          </cell>
          <cell r="O24">
            <v>242000</v>
          </cell>
          <cell r="P24">
            <v>204999.99999999942</v>
          </cell>
          <cell r="Q24">
            <v>196000.00000000125</v>
          </cell>
          <cell r="R24">
            <v>234000</v>
          </cell>
          <cell r="S24">
            <v>210999.99999999726</v>
          </cell>
          <cell r="T24">
            <v>264000</v>
          </cell>
          <cell r="U24">
            <v>292000</v>
          </cell>
          <cell r="V24">
            <v>275000.00000000541</v>
          </cell>
          <cell r="W24">
            <v>250956.73139589207</v>
          </cell>
          <cell r="X24">
            <v>264281.49886808597</v>
          </cell>
          <cell r="Y24">
            <v>256499.59388960706</v>
          </cell>
          <cell r="Z24">
            <v>229567.70312363212</v>
          </cell>
          <cell r="AA24">
            <v>243450.56102283177</v>
          </cell>
          <cell r="AB24">
            <v>255550.96521956797</v>
          </cell>
          <cell r="AC24">
            <v>216394.43890594717</v>
          </cell>
          <cell r="AD24">
            <v>225332.97813390807</v>
          </cell>
          <cell r="AE24" t="str">
            <v>E0Z : ONQ industries de process</v>
          </cell>
        </row>
        <row r="25">
          <cell r="A25" t="str">
            <v>E1Z</v>
          </cell>
          <cell r="B25">
            <v>273000.0000000018</v>
          </cell>
          <cell r="C25">
            <v>256999.99999999805</v>
          </cell>
          <cell r="D25">
            <v>257999.99999999866</v>
          </cell>
          <cell r="E25">
            <v>272000</v>
          </cell>
          <cell r="F25">
            <v>264000</v>
          </cell>
          <cell r="G25">
            <v>258000.00000000125</v>
          </cell>
          <cell r="H25">
            <v>255000.00000000323</v>
          </cell>
          <cell r="I25">
            <v>262000.00000000076</v>
          </cell>
          <cell r="J25">
            <v>276000</v>
          </cell>
          <cell r="K25">
            <v>315999.99999999773</v>
          </cell>
          <cell r="L25">
            <v>293000</v>
          </cell>
          <cell r="M25">
            <v>287000.00000000157</v>
          </cell>
          <cell r="N25">
            <v>304000.00000000285</v>
          </cell>
          <cell r="O25">
            <v>299000</v>
          </cell>
          <cell r="P25">
            <v>293000</v>
          </cell>
          <cell r="Q25">
            <v>314999.9999999982</v>
          </cell>
          <cell r="R25">
            <v>329000.00000000169</v>
          </cell>
          <cell r="S25">
            <v>340999.99999999948</v>
          </cell>
          <cell r="T25">
            <v>368000</v>
          </cell>
          <cell r="U25">
            <v>369999.99999999686</v>
          </cell>
          <cell r="V25">
            <v>352999.99999999645</v>
          </cell>
          <cell r="W25">
            <v>347405.92455607152</v>
          </cell>
          <cell r="X25">
            <v>338779.53110699647</v>
          </cell>
          <cell r="Y25">
            <v>321007.57834460458</v>
          </cell>
          <cell r="Z25">
            <v>313255.23001923715</v>
          </cell>
          <cell r="AA25">
            <v>323043.21188540576</v>
          </cell>
          <cell r="AB25">
            <v>302235.53551598295</v>
          </cell>
          <cell r="AC25">
            <v>310170.87421823468</v>
          </cell>
          <cell r="AD25">
            <v>314288.53839127987</v>
          </cell>
          <cell r="AE25" t="str">
            <v>E1Z : OQ  industries de process</v>
          </cell>
        </row>
        <row r="26">
          <cell r="A26" t="str">
            <v>E2Z</v>
          </cell>
          <cell r="B26">
            <v>208999.99999999884</v>
          </cell>
          <cell r="C26">
            <v>207999.99999999875</v>
          </cell>
          <cell r="D26">
            <v>210000.00000000076</v>
          </cell>
          <cell r="E26">
            <v>238000</v>
          </cell>
          <cell r="F26">
            <v>226000.00000000105</v>
          </cell>
          <cell r="G26">
            <v>212000</v>
          </cell>
          <cell r="H26">
            <v>205999.99999999872</v>
          </cell>
          <cell r="I26">
            <v>221000.00000000105</v>
          </cell>
          <cell r="J26">
            <v>216999.99999999886</v>
          </cell>
          <cell r="K26">
            <v>202999.99999999866</v>
          </cell>
          <cell r="L26">
            <v>199999.99999999933</v>
          </cell>
          <cell r="M26">
            <v>206000.00000000355</v>
          </cell>
          <cell r="N26">
            <v>207000.00000000221</v>
          </cell>
          <cell r="O26">
            <v>225000</v>
          </cell>
          <cell r="P26">
            <v>217000.00000000239</v>
          </cell>
          <cell r="Q26">
            <v>216000.0000000016</v>
          </cell>
          <cell r="R26">
            <v>220000.00000000198</v>
          </cell>
          <cell r="S26">
            <v>217000</v>
          </cell>
          <cell r="T26">
            <v>210999.99999999921</v>
          </cell>
          <cell r="U26">
            <v>213999.99999999785</v>
          </cell>
          <cell r="V26">
            <v>223000.00000000105</v>
          </cell>
          <cell r="W26">
            <v>220080.24889858448</v>
          </cell>
          <cell r="X26">
            <v>218615.18819970719</v>
          </cell>
          <cell r="Y26">
            <v>218307.06952935152</v>
          </cell>
          <cell r="Z26">
            <v>210787.87505199577</v>
          </cell>
          <cell r="AA26">
            <v>196999.16956440671</v>
          </cell>
          <cell r="AB26">
            <v>204390.64149682567</v>
          </cell>
          <cell r="AC26">
            <v>222881.37118149124</v>
          </cell>
          <cell r="AD26">
            <v>224633.5781419483</v>
          </cell>
          <cell r="AE26" t="str">
            <v>E2Z : Tech. et AM  industries de process</v>
          </cell>
        </row>
        <row r="27">
          <cell r="A27" t="str">
            <v>F0Z</v>
          </cell>
          <cell r="B27">
            <v>277999.99999999878</v>
          </cell>
          <cell r="C27">
            <v>282000.00000000221</v>
          </cell>
          <cell r="D27">
            <v>271000.00000000413</v>
          </cell>
          <cell r="E27">
            <v>292999.99999999721</v>
          </cell>
          <cell r="F27">
            <v>272000.00000000326</v>
          </cell>
          <cell r="G27">
            <v>246000.00000000116</v>
          </cell>
          <cell r="H27">
            <v>207000</v>
          </cell>
          <cell r="I27">
            <v>184999.99999999921</v>
          </cell>
          <cell r="J27">
            <v>185000.0000000021</v>
          </cell>
          <cell r="K27">
            <v>148999.99999999869</v>
          </cell>
          <cell r="L27">
            <v>149000</v>
          </cell>
          <cell r="M27">
            <v>136000</v>
          </cell>
          <cell r="N27">
            <v>92999.99999999968</v>
          </cell>
          <cell r="O27">
            <v>79000.000000000116</v>
          </cell>
          <cell r="P27">
            <v>67000.000000000175</v>
          </cell>
          <cell r="Q27">
            <v>71999.999999999709</v>
          </cell>
          <cell r="R27">
            <v>71000.000000000146</v>
          </cell>
          <cell r="S27">
            <v>62999.99999999992</v>
          </cell>
          <cell r="T27">
            <v>57000.000000000073</v>
          </cell>
          <cell r="U27">
            <v>54999.999999999665</v>
          </cell>
          <cell r="V27">
            <v>52999.999999999258</v>
          </cell>
          <cell r="W27">
            <v>49568.91048688499</v>
          </cell>
          <cell r="X27">
            <v>42682.137239620286</v>
          </cell>
          <cell r="Y27">
            <v>38602.062671559637</v>
          </cell>
          <cell r="Z27">
            <v>34030.162983775263</v>
          </cell>
          <cell r="AA27">
            <v>34463.578909271419</v>
          </cell>
          <cell r="AB27">
            <v>31731.80559744954</v>
          </cell>
          <cell r="AC27">
            <v>28751.591575746395</v>
          </cell>
          <cell r="AD27">
            <v>19069.526391367155</v>
          </cell>
          <cell r="AE27" t="str">
            <v>F0Z : ONQ textile et cuir</v>
          </cell>
        </row>
        <row r="28">
          <cell r="A28" t="str">
            <v>F1Z</v>
          </cell>
          <cell r="B28">
            <v>153000.00000000079</v>
          </cell>
          <cell r="C28">
            <v>152000</v>
          </cell>
          <cell r="D28">
            <v>141999.99999999942</v>
          </cell>
          <cell r="E28">
            <v>139999.99999999919</v>
          </cell>
          <cell r="F28">
            <v>137000.00000000079</v>
          </cell>
          <cell r="G28">
            <v>136000.00000000131</v>
          </cell>
          <cell r="H28">
            <v>131000.00000000054</v>
          </cell>
          <cell r="I28">
            <v>133000.00000000064</v>
          </cell>
          <cell r="J28">
            <v>147000.00000000131</v>
          </cell>
          <cell r="K28">
            <v>151999.99999999756</v>
          </cell>
          <cell r="L28">
            <v>154999.99999999936</v>
          </cell>
          <cell r="M28">
            <v>147999.99999999889</v>
          </cell>
          <cell r="N28">
            <v>155000</v>
          </cell>
          <cell r="O28">
            <v>155000.0000000018</v>
          </cell>
          <cell r="P28">
            <v>147000</v>
          </cell>
          <cell r="Q28">
            <v>145999.99999999948</v>
          </cell>
          <cell r="R28">
            <v>142000</v>
          </cell>
          <cell r="S28">
            <v>142999.99999999854</v>
          </cell>
          <cell r="T28">
            <v>139000.00000000049</v>
          </cell>
          <cell r="U28">
            <v>134999.99999999936</v>
          </cell>
          <cell r="V28">
            <v>108999.99999999898</v>
          </cell>
          <cell r="W28">
            <v>104789.7910342847</v>
          </cell>
          <cell r="X28">
            <v>98624.885947724615</v>
          </cell>
          <cell r="Y28">
            <v>91670.395027143939</v>
          </cell>
          <cell r="Z28">
            <v>79083.704097142516</v>
          </cell>
          <cell r="AA28">
            <v>66921.854172513078</v>
          </cell>
          <cell r="AB28">
            <v>79641.461668338467</v>
          </cell>
          <cell r="AC28">
            <v>77446.515403668367</v>
          </cell>
          <cell r="AD28">
            <v>71249.529849529805</v>
          </cell>
          <cell r="AE28" t="str">
            <v>F1Z : OQ  textile et cuir</v>
          </cell>
        </row>
        <row r="29">
          <cell r="A29" t="str">
            <v>F2Z</v>
          </cell>
          <cell r="B29">
            <v>90999.999999998574</v>
          </cell>
          <cell r="C29">
            <v>94000.000000000553</v>
          </cell>
          <cell r="D29">
            <v>69000.000000000917</v>
          </cell>
          <cell r="E29">
            <v>57999.999999999331</v>
          </cell>
          <cell r="F29">
            <v>48000.000000000582</v>
          </cell>
          <cell r="G29">
            <v>48000.000000000364</v>
          </cell>
          <cell r="H29">
            <v>49999.999999999738</v>
          </cell>
          <cell r="I29">
            <v>54999.99999999968</v>
          </cell>
          <cell r="J29">
            <v>52000.000000000284</v>
          </cell>
          <cell r="K29">
            <v>50999.999999999425</v>
          </cell>
          <cell r="L29">
            <v>40000.00000000008</v>
          </cell>
          <cell r="M29">
            <v>35999.999999999876</v>
          </cell>
          <cell r="N29">
            <v>36000.000000000371</v>
          </cell>
          <cell r="O29">
            <v>39999.999999999789</v>
          </cell>
          <cell r="P29">
            <v>33000.000000000371</v>
          </cell>
          <cell r="Q29">
            <v>31000</v>
          </cell>
          <cell r="R29">
            <v>27000.000000000109</v>
          </cell>
          <cell r="S29">
            <v>32000.000000000051</v>
          </cell>
          <cell r="T29">
            <v>26999.999999999945</v>
          </cell>
          <cell r="U29">
            <v>33000.000000000146</v>
          </cell>
          <cell r="V29">
            <v>32999.999999999694</v>
          </cell>
          <cell r="W29">
            <v>30212.046883208845</v>
          </cell>
          <cell r="X29">
            <v>32320.808390406622</v>
          </cell>
          <cell r="Y29">
            <v>38999.989469944223</v>
          </cell>
          <cell r="Z29">
            <v>39264.043894900504</v>
          </cell>
          <cell r="AA29">
            <v>28451.708086234827</v>
          </cell>
          <cell r="AB29">
            <v>28864.448133384194</v>
          </cell>
          <cell r="AC29">
            <v>37787.852900478771</v>
          </cell>
          <cell r="AD29">
            <v>36976.848182586553</v>
          </cell>
          <cell r="AE29" t="str">
            <v>F2Z : ONQ bois et ameublement</v>
          </cell>
        </row>
        <row r="30">
          <cell r="A30" t="str">
            <v>F3Z</v>
          </cell>
          <cell r="B30">
            <v>109000.00000000074</v>
          </cell>
          <cell r="C30">
            <v>89999.999999999694</v>
          </cell>
          <cell r="D30">
            <v>80000.000000000393</v>
          </cell>
          <cell r="E30">
            <v>82000.000000000291</v>
          </cell>
          <cell r="F30">
            <v>77000.000000000175</v>
          </cell>
          <cell r="G30">
            <v>68000.000000000073</v>
          </cell>
          <cell r="H30">
            <v>76000.000000000931</v>
          </cell>
          <cell r="I30">
            <v>89000</v>
          </cell>
          <cell r="J30">
            <v>93000.000000000131</v>
          </cell>
          <cell r="K30">
            <v>95999.99999999904</v>
          </cell>
          <cell r="L30">
            <v>79999.999999999549</v>
          </cell>
          <cell r="M30">
            <v>77000.000000000087</v>
          </cell>
          <cell r="N30">
            <v>81000.00000000032</v>
          </cell>
          <cell r="O30">
            <v>85999.999999999563</v>
          </cell>
          <cell r="P30">
            <v>85999.999999999738</v>
          </cell>
          <cell r="Q30">
            <v>73999.999999999622</v>
          </cell>
          <cell r="R30">
            <v>78000.000000000495</v>
          </cell>
          <cell r="S30">
            <v>74999.999999999913</v>
          </cell>
          <cell r="T30">
            <v>84000.000000000204</v>
          </cell>
          <cell r="U30">
            <v>79999.99999999901</v>
          </cell>
          <cell r="V30">
            <v>82000.000000000437</v>
          </cell>
          <cell r="W30">
            <v>81642.07888111638</v>
          </cell>
          <cell r="X30">
            <v>81337.625103116647</v>
          </cell>
          <cell r="Y30">
            <v>79895.155554160185</v>
          </cell>
          <cell r="Z30">
            <v>75162.462002424116</v>
          </cell>
          <cell r="AA30">
            <v>64148.907016209108</v>
          </cell>
          <cell r="AB30">
            <v>72523.92980094465</v>
          </cell>
          <cell r="AC30">
            <v>108685.8859504553</v>
          </cell>
          <cell r="AD30">
            <v>104843.04378437692</v>
          </cell>
          <cell r="AE30" t="str">
            <v>F3Z : OQ  bois et ameublement</v>
          </cell>
        </row>
        <row r="31">
          <cell r="A31" t="str">
            <v>F4Z</v>
          </cell>
          <cell r="B31">
            <v>138000</v>
          </cell>
          <cell r="C31">
            <v>123000.00000000097</v>
          </cell>
          <cell r="D31">
            <v>110000</v>
          </cell>
          <cell r="E31">
            <v>109000</v>
          </cell>
          <cell r="F31">
            <v>112000.00000000156</v>
          </cell>
          <cell r="G31">
            <v>110000</v>
          </cell>
          <cell r="H31">
            <v>115000</v>
          </cell>
          <cell r="I31">
            <v>119000</v>
          </cell>
          <cell r="J31">
            <v>123000</v>
          </cell>
          <cell r="K31">
            <v>118999.99999999895</v>
          </cell>
          <cell r="L31">
            <v>120999.9999999992</v>
          </cell>
          <cell r="M31">
            <v>114000.00000000067</v>
          </cell>
          <cell r="N31">
            <v>117000</v>
          </cell>
          <cell r="O31">
            <v>107000.00000000052</v>
          </cell>
          <cell r="P31">
            <v>115000</v>
          </cell>
          <cell r="Q31">
            <v>100000.0000000006</v>
          </cell>
          <cell r="R31">
            <v>97000</v>
          </cell>
          <cell r="S31">
            <v>86999.99999999952</v>
          </cell>
          <cell r="T31">
            <v>101000</v>
          </cell>
          <cell r="U31">
            <v>97999.999999999272</v>
          </cell>
          <cell r="V31">
            <v>103000</v>
          </cell>
          <cell r="W31">
            <v>99891.019525184282</v>
          </cell>
          <cell r="X31">
            <v>93981.75918467388</v>
          </cell>
          <cell r="Y31">
            <v>88638.265350029687</v>
          </cell>
          <cell r="Z31">
            <v>86401.989375994919</v>
          </cell>
          <cell r="AA31">
            <v>85174.251673510575</v>
          </cell>
          <cell r="AB31">
            <v>90723.848934537775</v>
          </cell>
          <cell r="AC31">
            <v>70089.599314980806</v>
          </cell>
          <cell r="AD31">
            <v>71400.754578724955</v>
          </cell>
          <cell r="AE31" t="str">
            <v>F4Z : Ouvriers des industries graphiques</v>
          </cell>
        </row>
        <row r="32">
          <cell r="A32" t="str">
            <v>F5Z</v>
          </cell>
          <cell r="B32">
            <v>40000.000000000153</v>
          </cell>
          <cell r="C32">
            <v>44999.999999999782</v>
          </cell>
          <cell r="D32">
            <v>43000</v>
          </cell>
          <cell r="E32">
            <v>37000.000000000073</v>
          </cell>
          <cell r="F32">
            <v>36000.000000000175</v>
          </cell>
          <cell r="G32">
            <v>35000.000000000175</v>
          </cell>
          <cell r="H32">
            <v>32999.999999999949</v>
          </cell>
          <cell r="I32">
            <v>40000.00000000008</v>
          </cell>
          <cell r="J32">
            <v>39000.000000000182</v>
          </cell>
          <cell r="K32">
            <v>34999.999999999425</v>
          </cell>
          <cell r="L32">
            <v>34999.9999999996</v>
          </cell>
          <cell r="M32">
            <v>36000.000000000575</v>
          </cell>
          <cell r="N32">
            <v>33000.000000000276</v>
          </cell>
          <cell r="O32">
            <v>26000</v>
          </cell>
          <cell r="P32">
            <v>32000.000000000189</v>
          </cell>
          <cell r="Q32">
            <v>28999.999999999865</v>
          </cell>
          <cell r="R32">
            <v>31000.000000000382</v>
          </cell>
          <cell r="S32">
            <v>37000.000000000058</v>
          </cell>
          <cell r="T32">
            <v>32000.000000000218</v>
          </cell>
          <cell r="U32">
            <v>35999.999999999527</v>
          </cell>
          <cell r="V32">
            <v>47000.00000000072</v>
          </cell>
          <cell r="W32">
            <v>46032.68719781551</v>
          </cell>
          <cell r="X32">
            <v>42443.541354547568</v>
          </cell>
          <cell r="Y32">
            <v>44710.897213521755</v>
          </cell>
          <cell r="Z32">
            <v>35006.670312298047</v>
          </cell>
          <cell r="AA32">
            <v>45993.772295136849</v>
          </cell>
          <cell r="AB32">
            <v>47335.700658904774</v>
          </cell>
          <cell r="AC32">
            <v>34827.860135358431</v>
          </cell>
          <cell r="AD32">
            <v>29911.912065028391</v>
          </cell>
          <cell r="AE32" t="str">
            <v>F5Z : Tech. et AM  mat.souples, bois, ind.graph</v>
          </cell>
        </row>
        <row r="33">
          <cell r="A33" t="str">
            <v>G0A</v>
          </cell>
          <cell r="B33">
            <v>193000</v>
          </cell>
          <cell r="C33">
            <v>214999.99999999852</v>
          </cell>
          <cell r="D33">
            <v>214000</v>
          </cell>
          <cell r="E33">
            <v>231999.99999999817</v>
          </cell>
          <cell r="F33">
            <v>236000.00000000189</v>
          </cell>
          <cell r="G33">
            <v>215000</v>
          </cell>
          <cell r="H33">
            <v>217000.0000000014</v>
          </cell>
          <cell r="I33">
            <v>226000</v>
          </cell>
          <cell r="J33">
            <v>232999.99999999811</v>
          </cell>
          <cell r="K33">
            <v>291999.99999999639</v>
          </cell>
          <cell r="L33">
            <v>275999.99999999761</v>
          </cell>
          <cell r="M33">
            <v>270000</v>
          </cell>
          <cell r="N33">
            <v>273000.00000000151</v>
          </cell>
          <cell r="O33">
            <v>275000</v>
          </cell>
          <cell r="P33">
            <v>301000.0000000018</v>
          </cell>
          <cell r="Q33">
            <v>294999.99999999936</v>
          </cell>
          <cell r="R33">
            <v>275000.0000000007</v>
          </cell>
          <cell r="S33">
            <v>276000.00000000146</v>
          </cell>
          <cell r="T33">
            <v>274000.00000000239</v>
          </cell>
          <cell r="U33">
            <v>279999.99999999796</v>
          </cell>
          <cell r="V33">
            <v>273000</v>
          </cell>
          <cell r="W33">
            <v>271573.60972698318</v>
          </cell>
          <cell r="X33">
            <v>249620.76660921858</v>
          </cell>
          <cell r="Y33">
            <v>252980.71680619573</v>
          </cell>
          <cell r="Z33">
            <v>268026.32223349909</v>
          </cell>
          <cell r="AA33">
            <v>253455.1017165223</v>
          </cell>
          <cell r="AB33">
            <v>251575.3115807359</v>
          </cell>
          <cell r="AC33">
            <v>234612.40688557926</v>
          </cell>
          <cell r="AD33">
            <v>222080.61546200147</v>
          </cell>
          <cell r="AE33" t="str">
            <v>G0A : OQ maintenance</v>
          </cell>
        </row>
        <row r="34">
          <cell r="A34" t="str">
            <v>G0B</v>
          </cell>
          <cell r="B34">
            <v>214000</v>
          </cell>
          <cell r="C34">
            <v>216000</v>
          </cell>
          <cell r="D34">
            <v>211000.00000000087</v>
          </cell>
          <cell r="E34">
            <v>215999.99999999854</v>
          </cell>
          <cell r="F34">
            <v>226000</v>
          </cell>
          <cell r="G34">
            <v>219000</v>
          </cell>
          <cell r="H34">
            <v>202000.00000000201</v>
          </cell>
          <cell r="I34">
            <v>207000</v>
          </cell>
          <cell r="J34">
            <v>215999.99999999916</v>
          </cell>
          <cell r="K34">
            <v>219999.99999999782</v>
          </cell>
          <cell r="L34">
            <v>208999.99999999814</v>
          </cell>
          <cell r="M34">
            <v>201000.00000000151</v>
          </cell>
          <cell r="N34">
            <v>204000.00000000172</v>
          </cell>
          <cell r="O34">
            <v>182000</v>
          </cell>
          <cell r="P34">
            <v>193000.0000000025</v>
          </cell>
          <cell r="Q34">
            <v>193000</v>
          </cell>
          <cell r="R34">
            <v>195000.00000000055</v>
          </cell>
          <cell r="S34">
            <v>206999.99999999837</v>
          </cell>
          <cell r="T34">
            <v>205000</v>
          </cell>
          <cell r="U34">
            <v>204000</v>
          </cell>
          <cell r="V34">
            <v>200999.99999998865</v>
          </cell>
          <cell r="W34">
            <v>206305.22578755635</v>
          </cell>
          <cell r="X34">
            <v>216737.810158187</v>
          </cell>
          <cell r="Y34">
            <v>225058.79994032739</v>
          </cell>
          <cell r="Z34">
            <v>219344.27937577592</v>
          </cell>
          <cell r="AA34">
            <v>227529.96320292813</v>
          </cell>
          <cell r="AB34">
            <v>210293.3404412785</v>
          </cell>
          <cell r="AC34">
            <v>181567.25316516659</v>
          </cell>
          <cell r="AD34">
            <v>187867.35139418053</v>
          </cell>
          <cell r="AE34" t="str">
            <v>G0B : OQ réparation automobile</v>
          </cell>
        </row>
        <row r="35">
          <cell r="A35" t="str">
            <v>G1Z</v>
          </cell>
          <cell r="B35">
            <v>241000.00000000087</v>
          </cell>
          <cell r="C35">
            <v>242000</v>
          </cell>
          <cell r="D35">
            <v>248000.00000000108</v>
          </cell>
          <cell r="E35">
            <v>252999.99999999939</v>
          </cell>
          <cell r="F35">
            <v>250000</v>
          </cell>
          <cell r="G35">
            <v>256999.99999999878</v>
          </cell>
          <cell r="H35">
            <v>245999.9999999993</v>
          </cell>
          <cell r="I35">
            <v>256000</v>
          </cell>
          <cell r="J35">
            <v>253000.00000000163</v>
          </cell>
          <cell r="K35">
            <v>280999.99999999523</v>
          </cell>
          <cell r="L35">
            <v>300000</v>
          </cell>
          <cell r="M35">
            <v>309000.00000000297</v>
          </cell>
          <cell r="N35">
            <v>346000.00000000553</v>
          </cell>
          <cell r="O35">
            <v>356000</v>
          </cell>
          <cell r="P35">
            <v>355000.00000000518</v>
          </cell>
          <cell r="Q35">
            <v>356999.99999999767</v>
          </cell>
          <cell r="R35">
            <v>361000.00000000588</v>
          </cell>
          <cell r="S35">
            <v>372000</v>
          </cell>
          <cell r="T35">
            <v>378000.00000000361</v>
          </cell>
          <cell r="U35">
            <v>384999.99999999732</v>
          </cell>
          <cell r="V35">
            <v>389999.9999999979</v>
          </cell>
          <cell r="W35">
            <v>385795.45058332902</v>
          </cell>
          <cell r="X35">
            <v>388344.39166048996</v>
          </cell>
          <cell r="Y35">
            <v>378058.6829009814</v>
          </cell>
          <cell r="Z35">
            <v>388618.85521521338</v>
          </cell>
          <cell r="AA35">
            <v>384122.69612728065</v>
          </cell>
          <cell r="AB35">
            <v>399182.16170340858</v>
          </cell>
          <cell r="AC35">
            <v>417829.91098373628</v>
          </cell>
          <cell r="AD35">
            <v>431987.0328007327</v>
          </cell>
          <cell r="AE35" t="str">
            <v>G1Z : Tech. et AM  maintenance</v>
          </cell>
        </row>
        <row r="36">
          <cell r="A36" t="str">
            <v>H0Z</v>
          </cell>
          <cell r="B36">
            <v>99000.000000000669</v>
          </cell>
          <cell r="C36">
            <v>110000.00000000141</v>
          </cell>
          <cell r="D36">
            <v>105000.00000000086</v>
          </cell>
          <cell r="E36">
            <v>104000</v>
          </cell>
          <cell r="F36">
            <v>104000</v>
          </cell>
          <cell r="G36">
            <v>98000.000000000364</v>
          </cell>
          <cell r="H36">
            <v>104000.00000000086</v>
          </cell>
          <cell r="I36">
            <v>100999.99999999869</v>
          </cell>
          <cell r="J36">
            <v>108000</v>
          </cell>
          <cell r="K36">
            <v>126999.99999999888</v>
          </cell>
          <cell r="L36">
            <v>122000.00000000067</v>
          </cell>
          <cell r="M36">
            <v>122000.00000000067</v>
          </cell>
          <cell r="N36">
            <v>139000.00000000151</v>
          </cell>
          <cell r="O36">
            <v>150000.00000000087</v>
          </cell>
          <cell r="P36">
            <v>148000.00000000102</v>
          </cell>
          <cell r="Q36">
            <v>170000</v>
          </cell>
          <cell r="R36">
            <v>142999.99999999945</v>
          </cell>
          <cell r="S36">
            <v>156000.0000000009</v>
          </cell>
          <cell r="T36">
            <v>155000.00000000247</v>
          </cell>
          <cell r="U36">
            <v>185000.00000000102</v>
          </cell>
          <cell r="V36">
            <v>191000</v>
          </cell>
          <cell r="W36">
            <v>195525.73844572945</v>
          </cell>
          <cell r="X36">
            <v>223776.97512721637</v>
          </cell>
          <cell r="Y36">
            <v>221062.20807664088</v>
          </cell>
          <cell r="Z36">
            <v>224906.03087611933</v>
          </cell>
          <cell r="AA36">
            <v>214913.15740922649</v>
          </cell>
          <cell r="AB36">
            <v>233803.68511814665</v>
          </cell>
          <cell r="AC36">
            <v>232875.75341432219</v>
          </cell>
          <cell r="AD36">
            <v>241176.61206054021</v>
          </cell>
          <cell r="AE36" t="str">
            <v>H0Z : Ingénieurs et cadres tech. industrie</v>
          </cell>
        </row>
        <row r="37">
          <cell r="A37" t="str">
            <v>J0Z</v>
          </cell>
          <cell r="B37">
            <v>415999.99999999459</v>
          </cell>
          <cell r="C37">
            <v>446999.99999999919</v>
          </cell>
          <cell r="D37">
            <v>450000.00000000128</v>
          </cell>
          <cell r="E37">
            <v>460999.99999999657</v>
          </cell>
          <cell r="F37">
            <v>451000.0000000046</v>
          </cell>
          <cell r="G37">
            <v>445999.99999999948</v>
          </cell>
          <cell r="H37">
            <v>431000.00000000128</v>
          </cell>
          <cell r="I37">
            <v>452000</v>
          </cell>
          <cell r="J37">
            <v>436000.00000000099</v>
          </cell>
          <cell r="K37">
            <v>431999.99999999715</v>
          </cell>
          <cell r="L37">
            <v>415000</v>
          </cell>
          <cell r="M37">
            <v>378000.00000000105</v>
          </cell>
          <cell r="N37">
            <v>371000.00000000058</v>
          </cell>
          <cell r="O37">
            <v>370000.00000000093</v>
          </cell>
          <cell r="P37">
            <v>368000.00000000116</v>
          </cell>
          <cell r="Q37">
            <v>377000.00000000303</v>
          </cell>
          <cell r="R37">
            <v>395000.00000000233</v>
          </cell>
          <cell r="S37">
            <v>408000</v>
          </cell>
          <cell r="T37">
            <v>436999.99999999703</v>
          </cell>
          <cell r="U37">
            <v>458000</v>
          </cell>
          <cell r="V37">
            <v>430999.99999999348</v>
          </cell>
          <cell r="W37">
            <v>390110.91159300174</v>
          </cell>
          <cell r="X37">
            <v>397151.00707834831</v>
          </cell>
          <cell r="Y37">
            <v>408680.81966536568</v>
          </cell>
          <cell r="Z37">
            <v>370468.47406514408</v>
          </cell>
          <cell r="AA37">
            <v>365555.65791890601</v>
          </cell>
          <cell r="AB37">
            <v>352887.04231002566</v>
          </cell>
          <cell r="AC37">
            <v>328356.20661078452</v>
          </cell>
          <cell r="AD37">
            <v>331509.00450846675</v>
          </cell>
          <cell r="AE37" t="str">
            <v>J0Z : ONQ manutention</v>
          </cell>
        </row>
        <row r="38">
          <cell r="A38" t="str">
            <v>J1Z</v>
          </cell>
          <cell r="B38">
            <v>411000.00000000244</v>
          </cell>
          <cell r="C38">
            <v>366999.99999999831</v>
          </cell>
          <cell r="D38">
            <v>336000</v>
          </cell>
          <cell r="E38">
            <v>346000</v>
          </cell>
          <cell r="F38">
            <v>340999.9999999993</v>
          </cell>
          <cell r="G38">
            <v>332000</v>
          </cell>
          <cell r="H38">
            <v>332000.00000000204</v>
          </cell>
          <cell r="I38">
            <v>331000.00000000076</v>
          </cell>
          <cell r="J38">
            <v>341999.99999999889</v>
          </cell>
          <cell r="K38">
            <v>371999.99999999715</v>
          </cell>
          <cell r="L38">
            <v>373999.99999999756</v>
          </cell>
          <cell r="M38">
            <v>367999.99999999837</v>
          </cell>
          <cell r="N38">
            <v>361000.00000000175</v>
          </cell>
          <cell r="O38">
            <v>402000.00000000326</v>
          </cell>
          <cell r="P38">
            <v>403000.00000000291</v>
          </cell>
          <cell r="Q38">
            <v>399999.99999999674</v>
          </cell>
          <cell r="R38">
            <v>427000.00000000192</v>
          </cell>
          <cell r="S38">
            <v>420000.00000000151</v>
          </cell>
          <cell r="T38">
            <v>439000.00000000244</v>
          </cell>
          <cell r="U38">
            <v>458999.99999999721</v>
          </cell>
          <cell r="V38">
            <v>458999.99999999569</v>
          </cell>
          <cell r="W38">
            <v>456477.6882003803</v>
          </cell>
          <cell r="X38">
            <v>476074.23977630801</v>
          </cell>
          <cell r="Y38">
            <v>442306.96386615757</v>
          </cell>
          <cell r="Z38">
            <v>435234.10774184112</v>
          </cell>
          <cell r="AA38">
            <v>464042.01695137291</v>
          </cell>
          <cell r="AB38">
            <v>463925.3362481221</v>
          </cell>
          <cell r="AC38">
            <v>448450.03818282619</v>
          </cell>
          <cell r="AD38">
            <v>435301.93041441054</v>
          </cell>
          <cell r="AE38" t="str">
            <v>J1Z : OQ  manutention</v>
          </cell>
        </row>
        <row r="39">
          <cell r="A39" t="str">
            <v>J3Z</v>
          </cell>
          <cell r="B39">
            <v>671000.00000000442</v>
          </cell>
          <cell r="C39">
            <v>663999.99999999744</v>
          </cell>
          <cell r="D39">
            <v>652999.99999999825</v>
          </cell>
          <cell r="E39">
            <v>636999.99999999814</v>
          </cell>
          <cell r="F39">
            <v>628000.00000000186</v>
          </cell>
          <cell r="G39">
            <v>646000.00000000524</v>
          </cell>
          <cell r="H39">
            <v>672000</v>
          </cell>
          <cell r="I39">
            <v>688999.9999999943</v>
          </cell>
          <cell r="J39">
            <v>716000.00000000093</v>
          </cell>
          <cell r="K39">
            <v>723999.99999999371</v>
          </cell>
          <cell r="L39">
            <v>716999.99999999744</v>
          </cell>
          <cell r="M39">
            <v>700000.00000000326</v>
          </cell>
          <cell r="N39">
            <v>695000.00000000512</v>
          </cell>
          <cell r="O39">
            <v>707000.00000000105</v>
          </cell>
          <cell r="P39">
            <v>752000.00000000757</v>
          </cell>
          <cell r="Q39">
            <v>725999.99999999697</v>
          </cell>
          <cell r="R39">
            <v>742000.00000000419</v>
          </cell>
          <cell r="S39">
            <v>736999.99999999488</v>
          </cell>
          <cell r="T39">
            <v>761000.0000000064</v>
          </cell>
          <cell r="U39">
            <v>764999.9999999908</v>
          </cell>
          <cell r="V39">
            <v>744999.99999998976</v>
          </cell>
          <cell r="W39">
            <v>733884.53540111391</v>
          </cell>
          <cell r="X39">
            <v>729785.02252763254</v>
          </cell>
          <cell r="Y39">
            <v>738036.35637952341</v>
          </cell>
          <cell r="Z39">
            <v>760382.30469848495</v>
          </cell>
          <cell r="AA39">
            <v>784465.82509158389</v>
          </cell>
          <cell r="AB39">
            <v>775068.82708834077</v>
          </cell>
          <cell r="AC39">
            <v>754324.61011344159</v>
          </cell>
          <cell r="AD39">
            <v>760861.90617281769</v>
          </cell>
          <cell r="AE39" t="str">
            <v>J3Z : Conducteurs de véhicules</v>
          </cell>
        </row>
        <row r="40">
          <cell r="A40" t="str">
            <v>J4Z</v>
          </cell>
          <cell r="B40">
            <v>58999.999999999673</v>
          </cell>
          <cell r="C40">
            <v>61000</v>
          </cell>
          <cell r="D40">
            <v>43000.000000000306</v>
          </cell>
          <cell r="E40">
            <v>34000.000000011009</v>
          </cell>
          <cell r="F40">
            <v>28000.000000174747</v>
          </cell>
          <cell r="G40">
            <v>45000</v>
          </cell>
          <cell r="H40">
            <v>48999.999999999876</v>
          </cell>
          <cell r="I40">
            <v>49000.000000000247</v>
          </cell>
          <cell r="J40">
            <v>49999.999999999789</v>
          </cell>
          <cell r="K40">
            <v>37999.999999999229</v>
          </cell>
          <cell r="L40">
            <v>36000.000000000255</v>
          </cell>
          <cell r="M40">
            <v>35000.000000000568</v>
          </cell>
          <cell r="N40">
            <v>44000.000000000357</v>
          </cell>
          <cell r="O40">
            <v>43999.999999999876</v>
          </cell>
          <cell r="P40">
            <v>49000.000000000713</v>
          </cell>
          <cell r="Q40">
            <v>45999.999999999825</v>
          </cell>
          <cell r="R40">
            <v>42000.00000000008</v>
          </cell>
          <cell r="S40">
            <v>41000.000000000189</v>
          </cell>
          <cell r="T40">
            <v>59000.000000000626</v>
          </cell>
          <cell r="U40">
            <v>67999.999999999593</v>
          </cell>
          <cell r="V40">
            <v>83000.000000001834</v>
          </cell>
          <cell r="W40">
            <v>81877.199047880727</v>
          </cell>
          <cell r="X40">
            <v>103768.84971503909</v>
          </cell>
          <cell r="Y40">
            <v>95482.164063520613</v>
          </cell>
          <cell r="Z40">
            <v>97085.257115448199</v>
          </cell>
          <cell r="AA40">
            <v>86715.152765894993</v>
          </cell>
          <cell r="AB40">
            <v>98435.125813949475</v>
          </cell>
          <cell r="AC40">
            <v>90505.649073459252</v>
          </cell>
          <cell r="AD40">
            <v>95074.589884356566</v>
          </cell>
          <cell r="AE40" t="str">
            <v>J4Z : Agts d’exploitation des transports</v>
          </cell>
        </row>
        <row r="41">
          <cell r="A41" t="str">
            <v>J5Z</v>
          </cell>
          <cell r="B41">
            <v>139000.00000002194</v>
          </cell>
          <cell r="C41">
            <v>140000.00000001548</v>
          </cell>
          <cell r="D41">
            <v>136000.0000000541</v>
          </cell>
          <cell r="E41">
            <v>147000.00000000157</v>
          </cell>
          <cell r="F41">
            <v>146000.00000000143</v>
          </cell>
          <cell r="G41">
            <v>148000.00000000061</v>
          </cell>
          <cell r="H41">
            <v>143000.00000000585</v>
          </cell>
          <cell r="I41">
            <v>145000.00000000323</v>
          </cell>
          <cell r="J41">
            <v>147000</v>
          </cell>
          <cell r="K41">
            <v>145000</v>
          </cell>
          <cell r="L41">
            <v>149000.00000000102</v>
          </cell>
          <cell r="M41">
            <v>149000.00000000192</v>
          </cell>
          <cell r="N41">
            <v>138000.00000000099</v>
          </cell>
          <cell r="O41">
            <v>140000</v>
          </cell>
          <cell r="P41">
            <v>145000</v>
          </cell>
          <cell r="Q41">
            <v>145000</v>
          </cell>
          <cell r="R41">
            <v>154999.99999999843</v>
          </cell>
          <cell r="S41">
            <v>151000.00000000131</v>
          </cell>
          <cell r="T41">
            <v>153999.99999999924</v>
          </cell>
          <cell r="U41">
            <v>162999.99999999895</v>
          </cell>
          <cell r="V41">
            <v>175999.99999999217</v>
          </cell>
          <cell r="W41">
            <v>176641.78823463203</v>
          </cell>
          <cell r="X41">
            <v>179949.432753175</v>
          </cell>
          <cell r="Y41">
            <v>161475.26972981964</v>
          </cell>
          <cell r="Z41">
            <v>152647.74751866676</v>
          </cell>
          <cell r="AA41">
            <v>195057.98206101437</v>
          </cell>
          <cell r="AB41">
            <v>186151.700003579</v>
          </cell>
          <cell r="AC41">
            <v>183398.69132794905</v>
          </cell>
          <cell r="AD41">
            <v>170571.46905362594</v>
          </cell>
          <cell r="AE41" t="str">
            <v>J5Z : Agts adm. et comm. transports tourisme</v>
          </cell>
        </row>
        <row r="42">
          <cell r="A42" t="str">
            <v>J6Z</v>
          </cell>
          <cell r="B42">
            <v>44000.000000000342</v>
          </cell>
          <cell r="C42">
            <v>36000</v>
          </cell>
          <cell r="D42">
            <v>32000.000000000127</v>
          </cell>
          <cell r="E42">
            <v>28000</v>
          </cell>
          <cell r="F42">
            <v>34000</v>
          </cell>
          <cell r="G42">
            <v>33000</v>
          </cell>
          <cell r="H42">
            <v>42000.000000000568</v>
          </cell>
          <cell r="I42">
            <v>38999.999999999702</v>
          </cell>
          <cell r="J42">
            <v>42000.000000000269</v>
          </cell>
          <cell r="K42">
            <v>44999.999999999651</v>
          </cell>
          <cell r="L42">
            <v>50000.000000000153</v>
          </cell>
          <cell r="M42">
            <v>50000.000000000276</v>
          </cell>
          <cell r="N42">
            <v>48000.000000000662</v>
          </cell>
          <cell r="O42">
            <v>51999.999999999694</v>
          </cell>
          <cell r="P42">
            <v>47999.999999999927</v>
          </cell>
          <cell r="Q42">
            <v>49999.999999999593</v>
          </cell>
          <cell r="R42">
            <v>49999.99999999944</v>
          </cell>
          <cell r="S42">
            <v>55000</v>
          </cell>
          <cell r="T42">
            <v>58000.000000000618</v>
          </cell>
          <cell r="U42">
            <v>69000</v>
          </cell>
          <cell r="V42">
            <v>63000.000000000153</v>
          </cell>
          <cell r="W42">
            <v>64596.805107469452</v>
          </cell>
          <cell r="X42">
            <v>56739.171078908439</v>
          </cell>
          <cell r="Y42">
            <v>67886.795799300802</v>
          </cell>
          <cell r="Z42">
            <v>63763.127059561259</v>
          </cell>
          <cell r="AA42">
            <v>69004.32558466609</v>
          </cell>
          <cell r="AB42">
            <v>85974.594929937972</v>
          </cell>
          <cell r="AC42">
            <v>84871.517629298032</v>
          </cell>
          <cell r="AD42">
            <v>85754.482004980528</v>
          </cell>
          <cell r="AE42" t="str">
            <v>J6Z : Cadres transports logistique et navigants</v>
          </cell>
        </row>
        <row r="43">
          <cell r="A43" t="str">
            <v>K0Z</v>
          </cell>
          <cell r="B43">
            <v>174999.99999999884</v>
          </cell>
          <cell r="C43">
            <v>149000.00000000067</v>
          </cell>
          <cell r="D43">
            <v>150000.00000000143</v>
          </cell>
          <cell r="E43">
            <v>155999.99999999895</v>
          </cell>
          <cell r="F43">
            <v>160000.00000000195</v>
          </cell>
          <cell r="G43">
            <v>155999.99999999916</v>
          </cell>
          <cell r="H43">
            <v>153000.0000000009</v>
          </cell>
          <cell r="I43">
            <v>152999.99999999904</v>
          </cell>
          <cell r="J43">
            <v>155999.9999999991</v>
          </cell>
          <cell r="K43">
            <v>147999.99999999866</v>
          </cell>
          <cell r="L43">
            <v>168000</v>
          </cell>
          <cell r="M43">
            <v>153000</v>
          </cell>
          <cell r="N43">
            <v>142000</v>
          </cell>
          <cell r="O43">
            <v>124000</v>
          </cell>
          <cell r="P43">
            <v>122000</v>
          </cell>
          <cell r="Q43">
            <v>118000</v>
          </cell>
          <cell r="R43">
            <v>121000</v>
          </cell>
          <cell r="S43">
            <v>123999.99999999945</v>
          </cell>
          <cell r="T43">
            <v>133000.00000000119</v>
          </cell>
          <cell r="U43">
            <v>136000</v>
          </cell>
          <cell r="V43">
            <v>130999.99999999814</v>
          </cell>
          <cell r="W43">
            <v>125415.71924699466</v>
          </cell>
          <cell r="X43">
            <v>145249.29052438829</v>
          </cell>
          <cell r="Y43">
            <v>110518.72631279445</v>
          </cell>
          <cell r="Z43">
            <v>111527.34174192813</v>
          </cell>
          <cell r="AA43">
            <v>116383.5373186307</v>
          </cell>
          <cell r="AB43">
            <v>110278.09346431396</v>
          </cell>
          <cell r="AC43">
            <v>129164.47564313629</v>
          </cell>
          <cell r="AD43">
            <v>132167.69110319807</v>
          </cell>
          <cell r="AE43" t="str">
            <v>K0Z : Artisans et ouvriers artisanaux</v>
          </cell>
        </row>
        <row r="44">
          <cell r="A44" t="str">
            <v>L0Z</v>
          </cell>
          <cell r="B44">
            <v>605000.00000000361</v>
          </cell>
          <cell r="C44">
            <v>595000.00000000116</v>
          </cell>
          <cell r="D44">
            <v>579999.99999999942</v>
          </cell>
          <cell r="E44">
            <v>561000</v>
          </cell>
          <cell r="F44">
            <v>534000.00000000407</v>
          </cell>
          <cell r="G44">
            <v>548000.00000000349</v>
          </cell>
          <cell r="H44">
            <v>564999.99999999593</v>
          </cell>
          <cell r="I44">
            <v>610000.00000000361</v>
          </cell>
          <cell r="J44">
            <v>632999.99999999558</v>
          </cell>
          <cell r="K44">
            <v>612000</v>
          </cell>
          <cell r="L44">
            <v>610000.0000000064</v>
          </cell>
          <cell r="M44">
            <v>593000.00000000093</v>
          </cell>
          <cell r="N44">
            <v>624999.99999999639</v>
          </cell>
          <cell r="O44">
            <v>624999.9999999986</v>
          </cell>
          <cell r="P44">
            <v>627999.99999999825</v>
          </cell>
          <cell r="Q44">
            <v>605999.99999999069</v>
          </cell>
          <cell r="R44">
            <v>577999.99999999383</v>
          </cell>
          <cell r="S44">
            <v>575000.00000000512</v>
          </cell>
          <cell r="T44">
            <v>567000</v>
          </cell>
          <cell r="U44">
            <v>544000.0000000007</v>
          </cell>
          <cell r="V44">
            <v>544999.9999999922</v>
          </cell>
          <cell r="W44">
            <v>553408.39495648141</v>
          </cell>
          <cell r="X44">
            <v>495174.33079371147</v>
          </cell>
          <cell r="Y44">
            <v>511474.87208491034</v>
          </cell>
          <cell r="Z44">
            <v>476931.62276106823</v>
          </cell>
          <cell r="AA44">
            <v>481900.43288317259</v>
          </cell>
          <cell r="AB44">
            <v>495688.39790837455</v>
          </cell>
          <cell r="AC44">
            <v>471735.30169620429</v>
          </cell>
          <cell r="AD44">
            <v>443072.89495389618</v>
          </cell>
          <cell r="AE44" t="str">
            <v>L0Z : Secrétaires</v>
          </cell>
        </row>
        <row r="45">
          <cell r="A45" t="str">
            <v>L1Z</v>
          </cell>
          <cell r="B45">
            <v>341000.0000000018</v>
          </cell>
          <cell r="C45">
            <v>324000.00000000349</v>
          </cell>
          <cell r="D45">
            <v>334000.00000000093</v>
          </cell>
          <cell r="E45">
            <v>330000.00000000192</v>
          </cell>
          <cell r="F45">
            <v>343999.99999999779</v>
          </cell>
          <cell r="G45">
            <v>325999.99999999901</v>
          </cell>
          <cell r="H45">
            <v>335999.99999999756</v>
          </cell>
          <cell r="I45">
            <v>348000</v>
          </cell>
          <cell r="J45">
            <v>361999.99999999657</v>
          </cell>
          <cell r="K45">
            <v>382999.99999999919</v>
          </cell>
          <cell r="L45">
            <v>367000.00000000483</v>
          </cell>
          <cell r="M45">
            <v>360000</v>
          </cell>
          <cell r="N45">
            <v>347999.99999999627</v>
          </cell>
          <cell r="O45">
            <v>346000.00000000361</v>
          </cell>
          <cell r="P45">
            <v>364999.99999999622</v>
          </cell>
          <cell r="Q45">
            <v>365999.99999999773</v>
          </cell>
          <cell r="R45">
            <v>365999.99999999796</v>
          </cell>
          <cell r="S45">
            <v>360999.99999999854</v>
          </cell>
          <cell r="T45">
            <v>381000.00000000099</v>
          </cell>
          <cell r="U45">
            <v>377000</v>
          </cell>
          <cell r="V45">
            <v>387999.99999999616</v>
          </cell>
          <cell r="W45">
            <v>394629.81015888177</v>
          </cell>
          <cell r="X45">
            <v>392100.69644432369</v>
          </cell>
          <cell r="Y45">
            <v>382810.49950931047</v>
          </cell>
          <cell r="Z45">
            <v>338938.87022797466</v>
          </cell>
          <cell r="AA45">
            <v>362943.60502320045</v>
          </cell>
          <cell r="AB45">
            <v>377960.92468267336</v>
          </cell>
          <cell r="AC45">
            <v>374760.18809212255</v>
          </cell>
          <cell r="AD45">
            <v>355855.15933547431</v>
          </cell>
          <cell r="AE45" t="str">
            <v>L1Z : Employés de la comptabilité</v>
          </cell>
        </row>
        <row r="46">
          <cell r="A46" t="str">
            <v>L2Z</v>
          </cell>
          <cell r="B46">
            <v>226000.00000000236</v>
          </cell>
          <cell r="C46">
            <v>241000.00000000175</v>
          </cell>
          <cell r="D46">
            <v>221999.9999999991</v>
          </cell>
          <cell r="E46">
            <v>223999.99999999811</v>
          </cell>
          <cell r="F46">
            <v>236000.0000000007</v>
          </cell>
          <cell r="G46">
            <v>215999.99999999939</v>
          </cell>
          <cell r="H46">
            <v>207999.99999999924</v>
          </cell>
          <cell r="I46">
            <v>195000</v>
          </cell>
          <cell r="J46">
            <v>204000.00000000146</v>
          </cell>
          <cell r="K46">
            <v>213999.99999999852</v>
          </cell>
          <cell r="L46">
            <v>225000.00000000134</v>
          </cell>
          <cell r="M46">
            <v>227999.99999999837</v>
          </cell>
          <cell r="N46">
            <v>272000.00000000099</v>
          </cell>
          <cell r="O46">
            <v>269000</v>
          </cell>
          <cell r="P46">
            <v>272000</v>
          </cell>
          <cell r="Q46">
            <v>267999.99999999907</v>
          </cell>
          <cell r="R46">
            <v>277999.99999999616</v>
          </cell>
          <cell r="S46">
            <v>315000.00000000122</v>
          </cell>
          <cell r="T46">
            <v>371999.99999999942</v>
          </cell>
          <cell r="U46">
            <v>387999.99999999802</v>
          </cell>
          <cell r="V46">
            <v>450999.99999999849</v>
          </cell>
          <cell r="W46">
            <v>458998.40768463409</v>
          </cell>
          <cell r="X46">
            <v>419871.1412388843</v>
          </cell>
          <cell r="Y46">
            <v>421214.89378161036</v>
          </cell>
          <cell r="Z46">
            <v>428079.32325506234</v>
          </cell>
          <cell r="AA46">
            <v>413180.89533528185</v>
          </cell>
          <cell r="AB46">
            <v>423314.43770279485</v>
          </cell>
          <cell r="AC46">
            <v>434798.89060761768</v>
          </cell>
          <cell r="AD46">
            <v>409004.08361232636</v>
          </cell>
          <cell r="AE46" t="str">
            <v>L2Z : Employés administratifs d’entreprise</v>
          </cell>
        </row>
        <row r="47">
          <cell r="A47" t="str">
            <v>L3Z</v>
          </cell>
          <cell r="B47">
            <v>170000</v>
          </cell>
          <cell r="C47">
            <v>173000</v>
          </cell>
          <cell r="D47">
            <v>177000</v>
          </cell>
          <cell r="E47">
            <v>186000</v>
          </cell>
          <cell r="F47">
            <v>180000.00000000125</v>
          </cell>
          <cell r="G47">
            <v>182000</v>
          </cell>
          <cell r="H47">
            <v>181000</v>
          </cell>
          <cell r="I47">
            <v>184000.00000000052</v>
          </cell>
          <cell r="J47">
            <v>181000.00000000151</v>
          </cell>
          <cell r="K47">
            <v>193999.99999999674</v>
          </cell>
          <cell r="L47">
            <v>182000</v>
          </cell>
          <cell r="M47">
            <v>193000.00000000081</v>
          </cell>
          <cell r="N47">
            <v>180000.00000000122</v>
          </cell>
          <cell r="O47">
            <v>172000</v>
          </cell>
          <cell r="P47">
            <v>153000.00000000049</v>
          </cell>
          <cell r="Q47">
            <v>170999.99999999753</v>
          </cell>
          <cell r="R47">
            <v>157000.0000000009</v>
          </cell>
          <cell r="S47">
            <v>152999.99999999907</v>
          </cell>
          <cell r="T47">
            <v>154000</v>
          </cell>
          <cell r="U47">
            <v>144999.99999999837</v>
          </cell>
          <cell r="V47">
            <v>143999.99999999872</v>
          </cell>
          <cell r="W47">
            <v>143833.73562404126</v>
          </cell>
          <cell r="X47">
            <v>158416.46048963314</v>
          </cell>
          <cell r="Y47">
            <v>173665.57845711251</v>
          </cell>
          <cell r="Z47">
            <v>157119.45060009341</v>
          </cell>
          <cell r="AA47">
            <v>165034.50684643717</v>
          </cell>
          <cell r="AB47">
            <v>168739.12560180321</v>
          </cell>
          <cell r="AC47">
            <v>158806.27072534678</v>
          </cell>
          <cell r="AD47">
            <v>166897.65308778099</v>
          </cell>
          <cell r="AE47" t="str">
            <v>L3Z : Secrétaires de direction</v>
          </cell>
        </row>
        <row r="48">
          <cell r="A48" t="str">
            <v>L4Z</v>
          </cell>
          <cell r="B48">
            <v>142999.99999999895</v>
          </cell>
          <cell r="C48">
            <v>145000</v>
          </cell>
          <cell r="D48">
            <v>143000</v>
          </cell>
          <cell r="E48">
            <v>153000</v>
          </cell>
          <cell r="F48">
            <v>136000</v>
          </cell>
          <cell r="G48">
            <v>161000</v>
          </cell>
          <cell r="H48">
            <v>165000</v>
          </cell>
          <cell r="I48">
            <v>178000.00000000125</v>
          </cell>
          <cell r="J48">
            <v>175000.00000000102</v>
          </cell>
          <cell r="K48">
            <v>191999.99999999697</v>
          </cell>
          <cell r="L48">
            <v>197999.99999999924</v>
          </cell>
          <cell r="M48">
            <v>206000.00000000221</v>
          </cell>
          <cell r="N48">
            <v>205000.00000000192</v>
          </cell>
          <cell r="O48">
            <v>190999.99999999831</v>
          </cell>
          <cell r="P48">
            <v>205000.00000000052</v>
          </cell>
          <cell r="Q48">
            <v>221000.0000000007</v>
          </cell>
          <cell r="R48">
            <v>229000.00000000079</v>
          </cell>
          <cell r="S48">
            <v>223000</v>
          </cell>
          <cell r="T48">
            <v>252000</v>
          </cell>
          <cell r="U48">
            <v>253999.99999999942</v>
          </cell>
          <cell r="V48">
            <v>290000.00000000052</v>
          </cell>
          <cell r="W48">
            <v>285414.63547428139</v>
          </cell>
          <cell r="X48">
            <v>306929.28432577825</v>
          </cell>
          <cell r="Y48">
            <v>307292.72804773855</v>
          </cell>
          <cell r="Z48">
            <v>314030.55799604103</v>
          </cell>
          <cell r="AA48">
            <v>334833.99126570154</v>
          </cell>
          <cell r="AB48">
            <v>355834.93184796569</v>
          </cell>
          <cell r="AC48">
            <v>342935.1753037583</v>
          </cell>
          <cell r="AD48">
            <v>366923.96019469365</v>
          </cell>
          <cell r="AE48" t="str">
            <v>L4Z : Tech. serv. adm., compt. et financiers</v>
          </cell>
        </row>
        <row r="49">
          <cell r="A49" t="str">
            <v>L5Z</v>
          </cell>
          <cell r="B49">
            <v>228000.00000000169</v>
          </cell>
          <cell r="C49">
            <v>209000.00000000221</v>
          </cell>
          <cell r="D49">
            <v>235000.00000000227</v>
          </cell>
          <cell r="E49">
            <v>241000</v>
          </cell>
          <cell r="F49">
            <v>273000.00000000274</v>
          </cell>
          <cell r="G49">
            <v>282000.0000000007</v>
          </cell>
          <cell r="H49">
            <v>307000.0000000007</v>
          </cell>
          <cell r="I49">
            <v>301999.99999999558</v>
          </cell>
          <cell r="J49">
            <v>326000.00000000111</v>
          </cell>
          <cell r="K49">
            <v>366999.99999999767</v>
          </cell>
          <cell r="L49">
            <v>370000.00000000198</v>
          </cell>
          <cell r="M49">
            <v>372000.00000000093</v>
          </cell>
          <cell r="N49">
            <v>363000.00000000186</v>
          </cell>
          <cell r="O49">
            <v>371999.99999999936</v>
          </cell>
          <cell r="P49">
            <v>384000</v>
          </cell>
          <cell r="Q49">
            <v>397999.99999999744</v>
          </cell>
          <cell r="R49">
            <v>408999.99999999802</v>
          </cell>
          <cell r="S49">
            <v>427999.99999999773</v>
          </cell>
          <cell r="T49">
            <v>463000.00000000349</v>
          </cell>
          <cell r="U49">
            <v>475999.99999999342</v>
          </cell>
          <cell r="V49">
            <v>507000.00000000221</v>
          </cell>
          <cell r="W49">
            <v>522279.10004197375</v>
          </cell>
          <cell r="X49">
            <v>522893.38579459419</v>
          </cell>
          <cell r="Y49">
            <v>519090.53847015218</v>
          </cell>
          <cell r="Z49">
            <v>526900.45216648129</v>
          </cell>
          <cell r="AA49">
            <v>541909.52587888949</v>
          </cell>
          <cell r="AB49">
            <v>571640.15019641991</v>
          </cell>
          <cell r="AC49">
            <v>592285.31131160399</v>
          </cell>
          <cell r="AD49">
            <v>587139.80247565743</v>
          </cell>
          <cell r="AE49" t="str">
            <v>L5Z : Cadres serv. adm., compt. et financiers</v>
          </cell>
        </row>
        <row r="50">
          <cell r="A50" t="str">
            <v>L6Z</v>
          </cell>
          <cell r="B50">
            <v>124999.99999999853</v>
          </cell>
          <cell r="C50">
            <v>141000</v>
          </cell>
          <cell r="D50">
            <v>136999.9999999991</v>
          </cell>
          <cell r="E50">
            <v>124000</v>
          </cell>
          <cell r="F50">
            <v>130000</v>
          </cell>
          <cell r="G50">
            <v>138999.99999999892</v>
          </cell>
          <cell r="H50">
            <v>139000.00000000058</v>
          </cell>
          <cell r="I50">
            <v>145000</v>
          </cell>
          <cell r="J50">
            <v>153999.99999999901</v>
          </cell>
          <cell r="K50">
            <v>152999.99999999898</v>
          </cell>
          <cell r="L50">
            <v>153999.99999999939</v>
          </cell>
          <cell r="M50">
            <v>149000.00000000058</v>
          </cell>
          <cell r="N50">
            <v>150000.00000000052</v>
          </cell>
          <cell r="O50">
            <v>157999.99999999951</v>
          </cell>
          <cell r="P50">
            <v>148000</v>
          </cell>
          <cell r="Q50">
            <v>144000</v>
          </cell>
          <cell r="R50">
            <v>147000.00000000076</v>
          </cell>
          <cell r="S50">
            <v>146999.99999999901</v>
          </cell>
          <cell r="T50">
            <v>152000.00000000093</v>
          </cell>
          <cell r="U50">
            <v>159999.99999999834</v>
          </cell>
          <cell r="V50">
            <v>142000</v>
          </cell>
          <cell r="W50">
            <v>143910.28577407269</v>
          </cell>
          <cell r="X50">
            <v>156736.69816129404</v>
          </cell>
          <cell r="Y50">
            <v>141806.32476875745</v>
          </cell>
          <cell r="Z50">
            <v>155799.16761833205</v>
          </cell>
          <cell r="AA50">
            <v>167662.0192471715</v>
          </cell>
          <cell r="AB50">
            <v>178927.85630992366</v>
          </cell>
          <cell r="AC50">
            <v>169073.76593451854</v>
          </cell>
          <cell r="AD50">
            <v>173033.25224571911</v>
          </cell>
          <cell r="AE50" t="str">
            <v>L6Z : Dirigeants d’entreprises</v>
          </cell>
        </row>
        <row r="51">
          <cell r="A51" t="str">
            <v>M0Z</v>
          </cell>
          <cell r="B51">
            <v>47000.000000000131</v>
          </cell>
          <cell r="C51">
            <v>45000.000000000407</v>
          </cell>
          <cell r="D51">
            <v>41000</v>
          </cell>
          <cell r="E51">
            <v>36999.999999999927</v>
          </cell>
          <cell r="F51">
            <v>28000.000000029275</v>
          </cell>
          <cell r="G51">
            <v>31000.000000005661</v>
          </cell>
          <cell r="H51">
            <v>36000.000000000728</v>
          </cell>
          <cell r="I51">
            <v>47999.999999999898</v>
          </cell>
          <cell r="J51">
            <v>48999.999999999847</v>
          </cell>
          <cell r="K51">
            <v>48999.999999999847</v>
          </cell>
          <cell r="L51">
            <v>45000.000000000386</v>
          </cell>
          <cell r="M51">
            <v>46000.000000000342</v>
          </cell>
          <cell r="N51">
            <v>44999.99999999992</v>
          </cell>
          <cell r="O51">
            <v>37000.00000000016</v>
          </cell>
          <cell r="P51">
            <v>32000</v>
          </cell>
          <cell r="Q51">
            <v>27999.999999999709</v>
          </cell>
          <cell r="R51">
            <v>31999.999999999902</v>
          </cell>
          <cell r="S51">
            <v>35000</v>
          </cell>
          <cell r="T51">
            <v>36000.000000000065</v>
          </cell>
          <cell r="U51">
            <v>35999.999999999593</v>
          </cell>
          <cell r="V51">
            <v>37999.999999998108</v>
          </cell>
          <cell r="W51">
            <v>39573.673744575462</v>
          </cell>
          <cell r="X51">
            <v>38781.592635921807</v>
          </cell>
          <cell r="Y51">
            <v>36900.566178760222</v>
          </cell>
          <cell r="Z51">
            <v>34804.570654827105</v>
          </cell>
          <cell r="AA51">
            <v>28394.30721870247</v>
          </cell>
          <cell r="AB51">
            <v>32059.15482311499</v>
          </cell>
          <cell r="AC51">
            <v>37889.804314099274</v>
          </cell>
          <cell r="AD51">
            <v>39994.309990948525</v>
          </cell>
          <cell r="AE51" t="str">
            <v>M0Z : Employés et opérateurs de l’informatique</v>
          </cell>
        </row>
        <row r="52">
          <cell r="A52" t="str">
            <v>M1Z</v>
          </cell>
          <cell r="B52">
            <v>130999.99999999888</v>
          </cell>
          <cell r="C52">
            <v>121000.00000000121</v>
          </cell>
          <cell r="D52">
            <v>132000.00000000073</v>
          </cell>
          <cell r="E52">
            <v>151000</v>
          </cell>
          <cell r="F52">
            <v>147000</v>
          </cell>
          <cell r="G52">
            <v>141000</v>
          </cell>
          <cell r="H52">
            <v>139000</v>
          </cell>
          <cell r="I52">
            <v>142000</v>
          </cell>
          <cell r="J52">
            <v>139000</v>
          </cell>
          <cell r="K52">
            <v>131999.99999999732</v>
          </cell>
          <cell r="L52">
            <v>142999.99999999921</v>
          </cell>
          <cell r="M52">
            <v>145000.00000000143</v>
          </cell>
          <cell r="N52">
            <v>128000.00000000146</v>
          </cell>
          <cell r="O52">
            <v>135999.99999999878</v>
          </cell>
          <cell r="P52">
            <v>126000.0000000023</v>
          </cell>
          <cell r="Q52">
            <v>126000</v>
          </cell>
          <cell r="R52">
            <v>120000.00000000079</v>
          </cell>
          <cell r="S52">
            <v>157000</v>
          </cell>
          <cell r="T52">
            <v>164000.00000000067</v>
          </cell>
          <cell r="U52">
            <v>164000</v>
          </cell>
          <cell r="V52">
            <v>167999.99999999683</v>
          </cell>
          <cell r="W52">
            <v>165208.64050326394</v>
          </cell>
          <cell r="X52">
            <v>177324.84608257579</v>
          </cell>
          <cell r="Y52">
            <v>168897.10683828691</v>
          </cell>
          <cell r="Z52">
            <v>137515.59125955126</v>
          </cell>
          <cell r="AA52">
            <v>138889.08182437182</v>
          </cell>
          <cell r="AB52">
            <v>181862.75290606348</v>
          </cell>
          <cell r="AC52">
            <v>176466.17286522992</v>
          </cell>
          <cell r="AD52">
            <v>156214.5154498537</v>
          </cell>
          <cell r="AE52" t="str">
            <v>M1Z : Tech. de informatique et télécom</v>
          </cell>
        </row>
        <row r="53">
          <cell r="A53" t="str">
            <v>M2Z</v>
          </cell>
          <cell r="B53">
            <v>40000.000000000487</v>
          </cell>
          <cell r="C53">
            <v>52000</v>
          </cell>
          <cell r="D53">
            <v>56000.000000000371</v>
          </cell>
          <cell r="E53">
            <v>55999.999999999221</v>
          </cell>
          <cell r="F53">
            <v>58000.000000000131</v>
          </cell>
          <cell r="G53">
            <v>63000.000000000211</v>
          </cell>
          <cell r="H53">
            <v>83000.00000000032</v>
          </cell>
          <cell r="I53">
            <v>94999.999999999651</v>
          </cell>
          <cell r="J53">
            <v>102000</v>
          </cell>
          <cell r="K53">
            <v>111999.99999999924</v>
          </cell>
          <cell r="L53">
            <v>130000</v>
          </cell>
          <cell r="M53">
            <v>128000.00000000221</v>
          </cell>
          <cell r="N53">
            <v>138000.00000000227</v>
          </cell>
          <cell r="O53">
            <v>133000</v>
          </cell>
          <cell r="P53">
            <v>130000</v>
          </cell>
          <cell r="Q53">
            <v>147999.99999999892</v>
          </cell>
          <cell r="R53">
            <v>150000</v>
          </cell>
          <cell r="S53">
            <v>183000</v>
          </cell>
          <cell r="T53">
            <v>193000.00000000128</v>
          </cell>
          <cell r="U53">
            <v>251000</v>
          </cell>
          <cell r="V53">
            <v>261000</v>
          </cell>
          <cell r="W53">
            <v>266964.96079808928</v>
          </cell>
          <cell r="X53">
            <v>282390.84960002656</v>
          </cell>
          <cell r="Y53">
            <v>322577.31892969407</v>
          </cell>
          <cell r="Z53">
            <v>350707.60363056965</v>
          </cell>
          <cell r="AA53">
            <v>318038.21089599206</v>
          </cell>
          <cell r="AB53">
            <v>295787.96242935333</v>
          </cell>
          <cell r="AC53">
            <v>334277.42725241173</v>
          </cell>
          <cell r="AD53">
            <v>343827.47127320268</v>
          </cell>
          <cell r="AE53" t="str">
            <v>M2Z : Ingénieurs informatique et télécom</v>
          </cell>
        </row>
        <row r="54">
          <cell r="A54" t="str">
            <v>N0Z</v>
          </cell>
          <cell r="B54">
            <v>110000.00000000122</v>
          </cell>
          <cell r="C54">
            <v>137000.00000000052</v>
          </cell>
          <cell r="D54">
            <v>155000</v>
          </cell>
          <cell r="E54">
            <v>142999.99999999916</v>
          </cell>
          <cell r="F54">
            <v>161000</v>
          </cell>
          <cell r="G54">
            <v>155000</v>
          </cell>
          <cell r="H54">
            <v>154000.00000000122</v>
          </cell>
          <cell r="I54">
            <v>159999.99999999878</v>
          </cell>
          <cell r="J54">
            <v>171000.00000000073</v>
          </cell>
          <cell r="K54">
            <v>163999.99999999878</v>
          </cell>
          <cell r="L54">
            <v>190000</v>
          </cell>
          <cell r="M54">
            <v>190000.00000000128</v>
          </cell>
          <cell r="N54">
            <v>189000.00000000378</v>
          </cell>
          <cell r="O54">
            <v>209000.00000000163</v>
          </cell>
          <cell r="P54">
            <v>215000</v>
          </cell>
          <cell r="Q54">
            <v>207000</v>
          </cell>
          <cell r="R54">
            <v>221999.99999999817</v>
          </cell>
          <cell r="S54">
            <v>232999.99999999881</v>
          </cell>
          <cell r="T54">
            <v>244000.00000000058</v>
          </cell>
          <cell r="U54">
            <v>242999.99999999919</v>
          </cell>
          <cell r="V54">
            <v>253000</v>
          </cell>
          <cell r="W54">
            <v>258752.07085378453</v>
          </cell>
          <cell r="X54">
            <v>276096.38185518724</v>
          </cell>
          <cell r="Y54">
            <v>286593.23248848756</v>
          </cell>
          <cell r="Z54">
            <v>298239.58365504816</v>
          </cell>
          <cell r="AA54">
            <v>326679.41613571107</v>
          </cell>
          <cell r="AB54">
            <v>376898.78421391244</v>
          </cell>
          <cell r="AC54">
            <v>358256.30138726498</v>
          </cell>
          <cell r="AD54">
            <v>347869.18617863453</v>
          </cell>
          <cell r="AE54" t="str">
            <v>N0Z : Personnels d’études et de recherche</v>
          </cell>
        </row>
        <row r="55">
          <cell r="A55" t="str">
            <v>P0Z</v>
          </cell>
          <cell r="B55">
            <v>830000.00000001094</v>
          </cell>
          <cell r="C55">
            <v>806999.99999999895</v>
          </cell>
          <cell r="D55">
            <v>789999.99999999849</v>
          </cell>
          <cell r="E55">
            <v>808999.99999999639</v>
          </cell>
          <cell r="F55">
            <v>863000.00000000291</v>
          </cell>
          <cell r="G55">
            <v>837000.00000000093</v>
          </cell>
          <cell r="H55">
            <v>863999.99999999802</v>
          </cell>
          <cell r="I55">
            <v>858000.00000000151</v>
          </cell>
          <cell r="J55">
            <v>888999.99999998824</v>
          </cell>
          <cell r="K55">
            <v>819000.00000000151</v>
          </cell>
          <cell r="L55">
            <v>848000.00000000664</v>
          </cell>
          <cell r="M55">
            <v>843999.99999999371</v>
          </cell>
          <cell r="N55">
            <v>849000.00000000885</v>
          </cell>
          <cell r="O55">
            <v>869000.00000000268</v>
          </cell>
          <cell r="P55">
            <v>884999.99999999604</v>
          </cell>
          <cell r="Q55">
            <v>853999.99999999884</v>
          </cell>
          <cell r="R55">
            <v>851999.99999999593</v>
          </cell>
          <cell r="S55">
            <v>844000.00000000338</v>
          </cell>
          <cell r="T55">
            <v>906999.9999999936</v>
          </cell>
          <cell r="U55">
            <v>901999.99999999406</v>
          </cell>
          <cell r="V55">
            <v>893999.99999995844</v>
          </cell>
          <cell r="W55">
            <v>915239.96676118544</v>
          </cell>
          <cell r="X55">
            <v>906336.2071818416</v>
          </cell>
          <cell r="Y55">
            <v>892088.89241245703</v>
          </cell>
          <cell r="Z55">
            <v>896026.45895910612</v>
          </cell>
          <cell r="AA55">
            <v>947493.25283786957</v>
          </cell>
          <cell r="AB55">
            <v>942921.08708772634</v>
          </cell>
          <cell r="AC55">
            <v>889321.35702948226</v>
          </cell>
          <cell r="AD55">
            <v>864709.83150873531</v>
          </cell>
          <cell r="AE55" t="str">
            <v>P0Z : Employés adm. f.publique (C et ass)</v>
          </cell>
        </row>
        <row r="56">
          <cell r="A56" t="str">
            <v>P1Z</v>
          </cell>
          <cell r="B56">
            <v>378999.99999999866</v>
          </cell>
          <cell r="C56">
            <v>372000.00000000303</v>
          </cell>
          <cell r="D56">
            <v>359000</v>
          </cell>
          <cell r="E56">
            <v>364000.0000000014</v>
          </cell>
          <cell r="F56">
            <v>390999.99999999761</v>
          </cell>
          <cell r="G56">
            <v>380000.00000000175</v>
          </cell>
          <cell r="H56">
            <v>396999.99999999895</v>
          </cell>
          <cell r="I56">
            <v>404999.99999999825</v>
          </cell>
          <cell r="J56">
            <v>397000.00000000402</v>
          </cell>
          <cell r="K56">
            <v>396999.99999999418</v>
          </cell>
          <cell r="L56">
            <v>415000</v>
          </cell>
          <cell r="M56">
            <v>437000</v>
          </cell>
          <cell r="N56">
            <v>431000.00000000425</v>
          </cell>
          <cell r="O56">
            <v>401000</v>
          </cell>
          <cell r="P56">
            <v>399000.00000000373</v>
          </cell>
          <cell r="Q56">
            <v>393999.99999999854</v>
          </cell>
          <cell r="R56">
            <v>394000.00000000314</v>
          </cell>
          <cell r="S56">
            <v>397999.99999999901</v>
          </cell>
          <cell r="T56">
            <v>393999.99999999814</v>
          </cell>
          <cell r="U56">
            <v>411999.99999999703</v>
          </cell>
          <cell r="V56">
            <v>412000.00000000087</v>
          </cell>
          <cell r="W56">
            <v>412788.6305303488</v>
          </cell>
          <cell r="X56">
            <v>391557.66964279761</v>
          </cell>
          <cell r="Y56">
            <v>409981.20755331352</v>
          </cell>
          <cell r="Z56">
            <v>409730.67410172377</v>
          </cell>
          <cell r="AA56">
            <v>414367.94771925936</v>
          </cell>
          <cell r="AB56">
            <v>431545.06307619822</v>
          </cell>
          <cell r="AC56">
            <v>417753.09950475005</v>
          </cell>
          <cell r="AD56">
            <v>403799.47781397775</v>
          </cell>
          <cell r="AE56" t="str">
            <v>P1Z : Prof. interm. adm. f.publique (B et ass)</v>
          </cell>
        </row>
        <row r="57">
          <cell r="A57" t="str">
            <v>P2Z</v>
          </cell>
          <cell r="B57">
            <v>239000.00000000154</v>
          </cell>
          <cell r="C57">
            <v>263000.00000000134</v>
          </cell>
          <cell r="D57">
            <v>263000.00000000198</v>
          </cell>
          <cell r="E57">
            <v>250999.99999999788</v>
          </cell>
          <cell r="F57">
            <v>253000.00000000274</v>
          </cell>
          <cell r="G57">
            <v>258000.00000000137</v>
          </cell>
          <cell r="H57">
            <v>260000.00000000131</v>
          </cell>
          <cell r="I57">
            <v>262999.99999999674</v>
          </cell>
          <cell r="J57">
            <v>284999.99999999854</v>
          </cell>
          <cell r="K57">
            <v>276999.99999999872</v>
          </cell>
          <cell r="L57">
            <v>299000.00000000239</v>
          </cell>
          <cell r="M57">
            <v>302000.00000000175</v>
          </cell>
          <cell r="N57">
            <v>317000.00000000338</v>
          </cell>
          <cell r="O57">
            <v>319999.99999999593</v>
          </cell>
          <cell r="P57">
            <v>325000.00000000052</v>
          </cell>
          <cell r="Q57">
            <v>317999.99999999901</v>
          </cell>
          <cell r="R57">
            <v>331999.99999999721</v>
          </cell>
          <cell r="S57">
            <v>340999.99999999907</v>
          </cell>
          <cell r="T57">
            <v>344000.00000000268</v>
          </cell>
          <cell r="U57">
            <v>332000.00000000221</v>
          </cell>
          <cell r="V57">
            <v>367000</v>
          </cell>
          <cell r="W57">
            <v>377442.4969361035</v>
          </cell>
          <cell r="X57">
            <v>378209.05596122274</v>
          </cell>
          <cell r="Y57">
            <v>406578.15538747748</v>
          </cell>
          <cell r="Z57">
            <v>397486.78867598582</v>
          </cell>
          <cell r="AA57">
            <v>427955.06607072247</v>
          </cell>
          <cell r="AB57">
            <v>402896.32897112262</v>
          </cell>
          <cell r="AC57">
            <v>424717.41389898991</v>
          </cell>
          <cell r="AD57">
            <v>454468.33390642505</v>
          </cell>
          <cell r="AE57" t="str">
            <v>P2Z : Cadres de la f.publique (A et ass)</v>
          </cell>
        </row>
        <row r="58">
          <cell r="A58" t="str">
            <v>P3Z</v>
          </cell>
          <cell r="B58">
            <v>30000</v>
          </cell>
          <cell r="C58">
            <v>37000.000000000509</v>
          </cell>
          <cell r="D58">
            <v>39000.000000000429</v>
          </cell>
          <cell r="E58">
            <v>33999.999999999702</v>
          </cell>
          <cell r="F58">
            <v>35000</v>
          </cell>
          <cell r="G58">
            <v>34999.99999999992</v>
          </cell>
          <cell r="H58">
            <v>42000.000000000196</v>
          </cell>
          <cell r="I58">
            <v>36999.999999999927</v>
          </cell>
          <cell r="J58">
            <v>39999.999999999782</v>
          </cell>
          <cell r="K58">
            <v>47999.999999999687</v>
          </cell>
          <cell r="L58">
            <v>53000.000000000327</v>
          </cell>
          <cell r="M58">
            <v>53000.000000000575</v>
          </cell>
          <cell r="N58">
            <v>53000.0000000008</v>
          </cell>
          <cell r="O58">
            <v>62000.000000000306</v>
          </cell>
          <cell r="P58">
            <v>59000.000000000233</v>
          </cell>
          <cell r="Q58">
            <v>49999.999999999593</v>
          </cell>
          <cell r="R58">
            <v>49999.999999999753</v>
          </cell>
          <cell r="S58">
            <v>53000.000000000065</v>
          </cell>
          <cell r="T58">
            <v>58000.00000000024</v>
          </cell>
          <cell r="U58">
            <v>52999.999999999593</v>
          </cell>
          <cell r="V58">
            <v>51000.000000000342</v>
          </cell>
          <cell r="W58">
            <v>52886.558689569341</v>
          </cell>
          <cell r="X58">
            <v>57070.252040188578</v>
          </cell>
          <cell r="Y58">
            <v>59535.098347936</v>
          </cell>
          <cell r="Z58">
            <v>74574.017606179026</v>
          </cell>
          <cell r="AA58">
            <v>63406.556748966766</v>
          </cell>
          <cell r="AB58">
            <v>78421.756851587343</v>
          </cell>
          <cell r="AC58">
            <v>79930.766721670661</v>
          </cell>
          <cell r="AD58">
            <v>77546.21013045669</v>
          </cell>
          <cell r="AE58" t="str">
            <v>P3Z : Professionnels du droit (sauf juristes)</v>
          </cell>
        </row>
        <row r="59">
          <cell r="A59" t="str">
            <v>P4Z</v>
          </cell>
          <cell r="B59">
            <v>343000.00000003289</v>
          </cell>
          <cell r="C59">
            <v>330000.00000000821</v>
          </cell>
          <cell r="D59">
            <v>338000.00000002177</v>
          </cell>
          <cell r="E59">
            <v>358000.00000001304</v>
          </cell>
          <cell r="F59">
            <v>392000.00000002992</v>
          </cell>
          <cell r="G59">
            <v>392000.00000006001</v>
          </cell>
          <cell r="H59">
            <v>405000.00000000943</v>
          </cell>
          <cell r="I59">
            <v>414999.99999998213</v>
          </cell>
          <cell r="J59">
            <v>801999.99999999371</v>
          </cell>
          <cell r="K59">
            <v>753999.99999999313</v>
          </cell>
          <cell r="L59">
            <v>761999.99999999895</v>
          </cell>
          <cell r="M59">
            <v>745999.99999999523</v>
          </cell>
          <cell r="N59">
            <v>753000.00000000151</v>
          </cell>
          <cell r="O59">
            <v>717999.99999998743</v>
          </cell>
          <cell r="P59">
            <v>703999.9999999929</v>
          </cell>
          <cell r="Q59">
            <v>670000</v>
          </cell>
          <cell r="R59">
            <v>683000.00000000081</v>
          </cell>
          <cell r="S59">
            <v>553000</v>
          </cell>
          <cell r="T59">
            <v>536000.0000000021</v>
          </cell>
          <cell r="U59">
            <v>480999.99999999505</v>
          </cell>
          <cell r="V59">
            <v>398000.55556979176</v>
          </cell>
          <cell r="W59">
            <v>403615.5192733169</v>
          </cell>
          <cell r="X59">
            <v>424610.29437942611</v>
          </cell>
          <cell r="Y59">
            <v>433425.45357552386</v>
          </cell>
          <cell r="Z59">
            <v>410921.13433919509</v>
          </cell>
          <cell r="AA59">
            <v>463613.6911643559</v>
          </cell>
          <cell r="AB59">
            <v>423077.95619524189</v>
          </cell>
          <cell r="AC59">
            <v>378911.85917544377</v>
          </cell>
          <cell r="AD59">
            <v>372930.34504760563</v>
          </cell>
          <cell r="AE59" t="str">
            <v>P4Z : Armée, police, pompiers</v>
          </cell>
        </row>
        <row r="60">
          <cell r="A60" t="str">
            <v>Q0Z</v>
          </cell>
          <cell r="B60">
            <v>330000.00000000087</v>
          </cell>
          <cell r="C60">
            <v>359000.00000000471</v>
          </cell>
          <cell r="D60">
            <v>362000.00000000192</v>
          </cell>
          <cell r="E60">
            <v>358000</v>
          </cell>
          <cell r="F60">
            <v>354999.99999999878</v>
          </cell>
          <cell r="G60">
            <v>372000.00000000198</v>
          </cell>
          <cell r="H60">
            <v>369999.99999999936</v>
          </cell>
          <cell r="I60">
            <v>359999.99999999919</v>
          </cell>
          <cell r="J60">
            <v>372999.9999999982</v>
          </cell>
          <cell r="K60">
            <v>347000</v>
          </cell>
          <cell r="L60">
            <v>354000.00000000349</v>
          </cell>
          <cell r="M60">
            <v>353999.99999999924</v>
          </cell>
          <cell r="N60">
            <v>319000</v>
          </cell>
          <cell r="O60">
            <v>321999.99999999843</v>
          </cell>
          <cell r="P60">
            <v>320000</v>
          </cell>
          <cell r="Q60">
            <v>306999.99999999703</v>
          </cell>
          <cell r="R60">
            <v>312999.99999999616</v>
          </cell>
          <cell r="S60">
            <v>304000.0000000014</v>
          </cell>
          <cell r="T60">
            <v>293000.00000000198</v>
          </cell>
          <cell r="U60">
            <v>296999.99999999948</v>
          </cell>
          <cell r="V60">
            <v>302999.99999998778</v>
          </cell>
          <cell r="W60">
            <v>310425.15492721717</v>
          </cell>
          <cell r="X60">
            <v>278964.26506953314</v>
          </cell>
          <cell r="Y60">
            <v>295845.51911491004</v>
          </cell>
          <cell r="Z60">
            <v>320165.97317172779</v>
          </cell>
          <cell r="AA60">
            <v>296639.4508797155</v>
          </cell>
          <cell r="AB60">
            <v>299036.64701312495</v>
          </cell>
          <cell r="AC60">
            <v>296772.78090796387</v>
          </cell>
          <cell r="AD60">
            <v>278294.47302269447</v>
          </cell>
          <cell r="AE60" t="str">
            <v>Q0Z : Employés de la banque et assurances</v>
          </cell>
        </row>
        <row r="61">
          <cell r="A61" t="str">
            <v>Q1Z</v>
          </cell>
          <cell r="B61">
            <v>99999.999999999709</v>
          </cell>
          <cell r="C61">
            <v>103000.00000000095</v>
          </cell>
          <cell r="D61">
            <v>109000.00000000124</v>
          </cell>
          <cell r="E61">
            <v>118999.9999999994</v>
          </cell>
          <cell r="F61">
            <v>124000</v>
          </cell>
          <cell r="G61">
            <v>139000.00000000084</v>
          </cell>
          <cell r="H61">
            <v>151000</v>
          </cell>
          <cell r="I61">
            <v>153000</v>
          </cell>
          <cell r="J61">
            <v>150000</v>
          </cell>
          <cell r="K61">
            <v>155999.9999999986</v>
          </cell>
          <cell r="L61">
            <v>159000.00000000058</v>
          </cell>
          <cell r="M61">
            <v>165000.00000000285</v>
          </cell>
          <cell r="N61">
            <v>164000.00000000154</v>
          </cell>
          <cell r="O61">
            <v>164999.99999999919</v>
          </cell>
          <cell r="P61">
            <v>163999.9999999993</v>
          </cell>
          <cell r="Q61">
            <v>161999.99999999904</v>
          </cell>
          <cell r="R61">
            <v>171000</v>
          </cell>
          <cell r="S61">
            <v>162000.00000000131</v>
          </cell>
          <cell r="T61">
            <v>172999.99999999901</v>
          </cell>
          <cell r="U61">
            <v>160999.99999999808</v>
          </cell>
          <cell r="V61">
            <v>180000.00000000122</v>
          </cell>
          <cell r="W61">
            <v>179907.70208914118</v>
          </cell>
          <cell r="X61">
            <v>174231.51515969518</v>
          </cell>
          <cell r="Y61">
            <v>187377.41430168966</v>
          </cell>
          <cell r="Z61">
            <v>194026.43801812929</v>
          </cell>
          <cell r="AA61">
            <v>188781.72039235735</v>
          </cell>
          <cell r="AB61">
            <v>213659.45163106077</v>
          </cell>
          <cell r="AC61">
            <v>221055.83192578275</v>
          </cell>
          <cell r="AD61">
            <v>199852.55093378929</v>
          </cell>
          <cell r="AE61" t="str">
            <v>Q1Z : Tech. de la banque et assurances</v>
          </cell>
        </row>
        <row r="62">
          <cell r="A62" t="str">
            <v>Q2Z</v>
          </cell>
          <cell r="B62">
            <v>147000</v>
          </cell>
          <cell r="C62">
            <v>146000</v>
          </cell>
          <cell r="D62">
            <v>155000.0000000007</v>
          </cell>
          <cell r="E62">
            <v>152999.99999999843</v>
          </cell>
          <cell r="F62">
            <v>185000.00000000134</v>
          </cell>
          <cell r="G62">
            <v>179000</v>
          </cell>
          <cell r="H62">
            <v>181000.00000000311</v>
          </cell>
          <cell r="I62">
            <v>164999.9999999986</v>
          </cell>
          <cell r="J62">
            <v>178000.00000000114</v>
          </cell>
          <cell r="K62">
            <v>169999.99999999863</v>
          </cell>
          <cell r="L62">
            <v>178000</v>
          </cell>
          <cell r="M62">
            <v>177000.0000000007</v>
          </cell>
          <cell r="N62">
            <v>172000.00000000163</v>
          </cell>
          <cell r="O62">
            <v>175999.99999999866</v>
          </cell>
          <cell r="P62">
            <v>185999.99999999948</v>
          </cell>
          <cell r="Q62">
            <v>182999.9999999993</v>
          </cell>
          <cell r="R62">
            <v>191999.99999999889</v>
          </cell>
          <cell r="S62">
            <v>185000.00000000064</v>
          </cell>
          <cell r="T62">
            <v>172000.00000000143</v>
          </cell>
          <cell r="U62">
            <v>181000</v>
          </cell>
          <cell r="V62">
            <v>194000.00000000346</v>
          </cell>
          <cell r="W62">
            <v>198700.74729178497</v>
          </cell>
          <cell r="X62">
            <v>194490.27794093831</v>
          </cell>
          <cell r="Y62">
            <v>234074.32613685119</v>
          </cell>
          <cell r="Z62">
            <v>254091.47142240597</v>
          </cell>
          <cell r="AA62">
            <v>257739.81165251735</v>
          </cell>
          <cell r="AB62">
            <v>257388.139950229</v>
          </cell>
          <cell r="AC62">
            <v>273769.89132025494</v>
          </cell>
          <cell r="AD62">
            <v>284497.62463783298</v>
          </cell>
          <cell r="AE62" t="str">
            <v>Q2Z : Cadres de la banque et assurances</v>
          </cell>
        </row>
        <row r="63">
          <cell r="A63" t="str">
            <v>R0Z</v>
          </cell>
          <cell r="B63">
            <v>256000.0000000018</v>
          </cell>
          <cell r="C63">
            <v>250999.9999999991</v>
          </cell>
          <cell r="D63">
            <v>251000.0000000023</v>
          </cell>
          <cell r="E63">
            <v>263000</v>
          </cell>
          <cell r="F63">
            <v>266000.00000000087</v>
          </cell>
          <cell r="G63">
            <v>271000.0000000021</v>
          </cell>
          <cell r="H63">
            <v>273000</v>
          </cell>
          <cell r="I63">
            <v>270999.99999999878</v>
          </cell>
          <cell r="J63">
            <v>254000.00000000175</v>
          </cell>
          <cell r="K63">
            <v>252000</v>
          </cell>
          <cell r="L63">
            <v>244000.00000000309</v>
          </cell>
          <cell r="M63">
            <v>270000.00000000326</v>
          </cell>
          <cell r="N63">
            <v>284000.0000000007</v>
          </cell>
          <cell r="O63">
            <v>276000.00000000128</v>
          </cell>
          <cell r="P63">
            <v>279000.00000000192</v>
          </cell>
          <cell r="Q63">
            <v>293999.99999999907</v>
          </cell>
          <cell r="R63">
            <v>299000.00000000227</v>
          </cell>
          <cell r="S63">
            <v>304000</v>
          </cell>
          <cell r="T63">
            <v>296000.00000000233</v>
          </cell>
          <cell r="U63">
            <v>310000</v>
          </cell>
          <cell r="V63">
            <v>314999.99999999616</v>
          </cell>
          <cell r="W63">
            <v>307311.33068841533</v>
          </cell>
          <cell r="X63">
            <v>327616.39632127091</v>
          </cell>
          <cell r="Y63">
            <v>321318.52298640169</v>
          </cell>
          <cell r="Z63">
            <v>324736.66460783535</v>
          </cell>
          <cell r="AA63">
            <v>334330.0062430682</v>
          </cell>
          <cell r="AB63">
            <v>311219.6809629231</v>
          </cell>
          <cell r="AC63">
            <v>282442.84952146211</v>
          </cell>
          <cell r="AD63">
            <v>307810.24913846276</v>
          </cell>
          <cell r="AE63" t="str">
            <v>R0Z : Caissiers, employés de libre service</v>
          </cell>
        </row>
        <row r="64">
          <cell r="A64" t="str">
            <v>R1Z</v>
          </cell>
          <cell r="B64">
            <v>692000.00000000221</v>
          </cell>
          <cell r="C64">
            <v>677000.00000000175</v>
          </cell>
          <cell r="D64">
            <v>696999.99999999721</v>
          </cell>
          <cell r="E64">
            <v>698999.99999999825</v>
          </cell>
          <cell r="F64">
            <v>694000</v>
          </cell>
          <cell r="G64">
            <v>678999.99999999802</v>
          </cell>
          <cell r="H64">
            <v>699000.00000000524</v>
          </cell>
          <cell r="I64">
            <v>729999.99999999581</v>
          </cell>
          <cell r="J64">
            <v>723999.99999999721</v>
          </cell>
          <cell r="K64">
            <v>693999.99999999674</v>
          </cell>
          <cell r="L64">
            <v>667000.00000000629</v>
          </cell>
          <cell r="M64">
            <v>674000.00000000605</v>
          </cell>
          <cell r="N64">
            <v>685999.99999999651</v>
          </cell>
          <cell r="O64">
            <v>713000.00000000268</v>
          </cell>
          <cell r="P64">
            <v>713000.00000000454</v>
          </cell>
          <cell r="Q64">
            <v>693999.99999999476</v>
          </cell>
          <cell r="R64">
            <v>695000.00000000151</v>
          </cell>
          <cell r="S64">
            <v>753999.99999999674</v>
          </cell>
          <cell r="T64">
            <v>781000.00000000291</v>
          </cell>
          <cell r="U64">
            <v>787999.99999999744</v>
          </cell>
          <cell r="V64">
            <v>785999.99999997858</v>
          </cell>
          <cell r="W64">
            <v>787337.42011198495</v>
          </cell>
          <cell r="X64">
            <v>761580.62557312648</v>
          </cell>
          <cell r="Y64">
            <v>782630.98553574493</v>
          </cell>
          <cell r="Z64">
            <v>817897.09748618014</v>
          </cell>
          <cell r="AA64">
            <v>845495.48956869659</v>
          </cell>
          <cell r="AB64">
            <v>831241.15636790032</v>
          </cell>
          <cell r="AC64">
            <v>879085.93276568805</v>
          </cell>
          <cell r="AD64">
            <v>846397.57246745587</v>
          </cell>
          <cell r="AE64" t="str">
            <v>R1Z : Vendeurs</v>
          </cell>
        </row>
        <row r="65">
          <cell r="A65" t="str">
            <v>R2Z</v>
          </cell>
          <cell r="B65">
            <v>342000</v>
          </cell>
          <cell r="C65">
            <v>370000.00000000221</v>
          </cell>
          <cell r="D65">
            <v>378000.00000000076</v>
          </cell>
          <cell r="E65">
            <v>361000</v>
          </cell>
          <cell r="F65">
            <v>375000</v>
          </cell>
          <cell r="G65">
            <v>398000.00000000163</v>
          </cell>
          <cell r="H65">
            <v>425000</v>
          </cell>
          <cell r="I65">
            <v>427999.99999999721</v>
          </cell>
          <cell r="J65">
            <v>421000.00000000274</v>
          </cell>
          <cell r="K65">
            <v>411999.99999999622</v>
          </cell>
          <cell r="L65">
            <v>424000.00000000163</v>
          </cell>
          <cell r="M65">
            <v>435000.00000000565</v>
          </cell>
          <cell r="N65">
            <v>465000</v>
          </cell>
          <cell r="O65">
            <v>477999.99999999709</v>
          </cell>
          <cell r="P65">
            <v>479000.00000000611</v>
          </cell>
          <cell r="Q65">
            <v>447999.9999999975</v>
          </cell>
          <cell r="R65">
            <v>461000.00000000157</v>
          </cell>
          <cell r="S65">
            <v>470000</v>
          </cell>
          <cell r="T65">
            <v>499000</v>
          </cell>
          <cell r="U65">
            <v>480999.99999999721</v>
          </cell>
          <cell r="V65">
            <v>509999.99999999575</v>
          </cell>
          <cell r="W65">
            <v>504831.55292992562</v>
          </cell>
          <cell r="X65">
            <v>506119.79219965311</v>
          </cell>
          <cell r="Y65">
            <v>475120.48507233773</v>
          </cell>
          <cell r="Z65">
            <v>490436.88820434094</v>
          </cell>
          <cell r="AA65">
            <v>490405.46128428658</v>
          </cell>
          <cell r="AB65">
            <v>541136.19509441266</v>
          </cell>
          <cell r="AC65">
            <v>544778.84806836233</v>
          </cell>
          <cell r="AD65">
            <v>543293.28068716731</v>
          </cell>
          <cell r="AE65" t="str">
            <v>R2Z : Attachés commerciaux et représentants</v>
          </cell>
        </row>
        <row r="66">
          <cell r="A66" t="str">
            <v>R3Z</v>
          </cell>
          <cell r="B66">
            <v>579000.00000000151</v>
          </cell>
          <cell r="C66">
            <v>611000.00000000151</v>
          </cell>
          <cell r="D66">
            <v>592000.00000000151</v>
          </cell>
          <cell r="E66">
            <v>559000.00000000477</v>
          </cell>
          <cell r="F66">
            <v>591999.99999999779</v>
          </cell>
          <cell r="G66">
            <v>589000.00000000733</v>
          </cell>
          <cell r="H66">
            <v>607000.00000000489</v>
          </cell>
          <cell r="I66">
            <v>602000.00000000081</v>
          </cell>
          <cell r="J66">
            <v>621000.00000000454</v>
          </cell>
          <cell r="K66">
            <v>610999.99999999022</v>
          </cell>
          <cell r="L66">
            <v>588000.00000000652</v>
          </cell>
          <cell r="M66">
            <v>576000.00000000524</v>
          </cell>
          <cell r="N66">
            <v>561000.00000000221</v>
          </cell>
          <cell r="O66">
            <v>567999.99999999581</v>
          </cell>
          <cell r="P66">
            <v>566000.0000000007</v>
          </cell>
          <cell r="Q66">
            <v>566000.00000000419</v>
          </cell>
          <cell r="R66">
            <v>571000.00000001013</v>
          </cell>
          <cell r="S66">
            <v>556999.99999999674</v>
          </cell>
          <cell r="T66">
            <v>514999.99999999511</v>
          </cell>
          <cell r="U66">
            <v>533999.99999999872</v>
          </cell>
          <cell r="V66">
            <v>522000.00000000215</v>
          </cell>
          <cell r="W66">
            <v>530327.31927252421</v>
          </cell>
          <cell r="X66">
            <v>529302.79752709693</v>
          </cell>
          <cell r="Y66">
            <v>563832.24759353988</v>
          </cell>
          <cell r="Z66">
            <v>544562.5376587779</v>
          </cell>
          <cell r="AA66">
            <v>587410.25655026699</v>
          </cell>
          <cell r="AB66">
            <v>547534.09142085642</v>
          </cell>
          <cell r="AC66">
            <v>577465.94467479934</v>
          </cell>
          <cell r="AD66">
            <v>602686.01828254911</v>
          </cell>
          <cell r="AE66" t="str">
            <v>R3Z : Maît. des magasins, int. du commerce</v>
          </cell>
        </row>
        <row r="67">
          <cell r="A67" t="str">
            <v>R4Z</v>
          </cell>
          <cell r="B67">
            <v>268000.00000000163</v>
          </cell>
          <cell r="C67">
            <v>273000</v>
          </cell>
          <cell r="D67">
            <v>265000.00000000157</v>
          </cell>
          <cell r="E67">
            <v>261999.9999999991</v>
          </cell>
          <cell r="F67">
            <v>274000.0000000014</v>
          </cell>
          <cell r="G67">
            <v>282000</v>
          </cell>
          <cell r="H67">
            <v>293000.00000000332</v>
          </cell>
          <cell r="I67">
            <v>304999.99999999878</v>
          </cell>
          <cell r="J67">
            <v>325999.99999999924</v>
          </cell>
          <cell r="K67">
            <v>349999.99999999907</v>
          </cell>
          <cell r="L67">
            <v>359000</v>
          </cell>
          <cell r="M67">
            <v>357000.00000000274</v>
          </cell>
          <cell r="N67">
            <v>370000.0000000021</v>
          </cell>
          <cell r="O67">
            <v>362999.99999999907</v>
          </cell>
          <cell r="P67">
            <v>370000.00000000146</v>
          </cell>
          <cell r="Q67">
            <v>354999.99999999662</v>
          </cell>
          <cell r="R67">
            <v>367999.99999999726</v>
          </cell>
          <cell r="S67">
            <v>364999.99999999901</v>
          </cell>
          <cell r="T67">
            <v>406000.00000000448</v>
          </cell>
          <cell r="U67">
            <v>408999.9999999975</v>
          </cell>
          <cell r="V67">
            <v>432000.00000000559</v>
          </cell>
          <cell r="W67">
            <v>442590.68807581713</v>
          </cell>
          <cell r="X67">
            <v>462783.80932319333</v>
          </cell>
          <cell r="Y67">
            <v>451011.98142971098</v>
          </cell>
          <cell r="Z67">
            <v>494237.57206325239</v>
          </cell>
          <cell r="AA67">
            <v>519410.25212222879</v>
          </cell>
          <cell r="AB67">
            <v>523360.89053764334</v>
          </cell>
          <cell r="AC67">
            <v>511037.10784806369</v>
          </cell>
          <cell r="AD67">
            <v>518234.76368446834</v>
          </cell>
          <cell r="AE67" t="str">
            <v>R4Z : Cadres commerciaux et technico-com.</v>
          </cell>
        </row>
        <row r="68">
          <cell r="A68" t="str">
            <v>S0Z</v>
          </cell>
          <cell r="B68">
            <v>303000</v>
          </cell>
          <cell r="C68">
            <v>306000</v>
          </cell>
          <cell r="D68">
            <v>290000</v>
          </cell>
          <cell r="E68">
            <v>299999.99999999796</v>
          </cell>
          <cell r="F68">
            <v>298999.99999999924</v>
          </cell>
          <cell r="G68">
            <v>285999.9999999993</v>
          </cell>
          <cell r="H68">
            <v>290000.00000000361</v>
          </cell>
          <cell r="I68">
            <v>287999.99999999825</v>
          </cell>
          <cell r="J68">
            <v>293999.99999999936</v>
          </cell>
          <cell r="K68">
            <v>267999.99999999854</v>
          </cell>
          <cell r="L68">
            <v>263000.00000000093</v>
          </cell>
          <cell r="M68">
            <v>244000.00000000058</v>
          </cell>
          <cell r="N68">
            <v>253000.00000000131</v>
          </cell>
          <cell r="O68">
            <v>229000.00000000108</v>
          </cell>
          <cell r="P68">
            <v>234999.99999999921</v>
          </cell>
          <cell r="Q68">
            <v>246999.99999999843</v>
          </cell>
          <cell r="R68">
            <v>252000.00000000134</v>
          </cell>
          <cell r="S68">
            <v>267999.99999999866</v>
          </cell>
          <cell r="T68">
            <v>267999.99999999878</v>
          </cell>
          <cell r="U68">
            <v>255000.00000000114</v>
          </cell>
          <cell r="V68">
            <v>255999.99999999808</v>
          </cell>
          <cell r="W68">
            <v>257321.44583941367</v>
          </cell>
          <cell r="X68">
            <v>236593.87674195424</v>
          </cell>
          <cell r="Y68">
            <v>262131.96124148293</v>
          </cell>
          <cell r="Z68">
            <v>258088.00894583011</v>
          </cell>
          <cell r="AA68">
            <v>275017.18231971591</v>
          </cell>
          <cell r="AB68">
            <v>243236.34513340032</v>
          </cell>
          <cell r="AC68">
            <v>263029.60871235217</v>
          </cell>
          <cell r="AD68">
            <v>243138.76262343361</v>
          </cell>
          <cell r="AE68" t="str">
            <v>S0Z : Bouchers, charcutiers, boulangers</v>
          </cell>
        </row>
        <row r="69">
          <cell r="A69" t="str">
            <v>S1Z</v>
          </cell>
          <cell r="B69">
            <v>257000.00000170429</v>
          </cell>
          <cell r="C69">
            <v>258000.00000143304</v>
          </cell>
          <cell r="D69">
            <v>272000.00000009401</v>
          </cell>
          <cell r="E69">
            <v>266000.00000027334</v>
          </cell>
          <cell r="F69">
            <v>269000.00000014238</v>
          </cell>
          <cell r="G69">
            <v>266000.00000024604</v>
          </cell>
          <cell r="H69">
            <v>278000.00000003277</v>
          </cell>
          <cell r="I69">
            <v>285000.00000001129</v>
          </cell>
          <cell r="J69">
            <v>286999.99999999913</v>
          </cell>
          <cell r="K69">
            <v>282999.99999999773</v>
          </cell>
          <cell r="L69">
            <v>278999.99999999814</v>
          </cell>
          <cell r="M69">
            <v>279000.00000000146</v>
          </cell>
          <cell r="N69">
            <v>282000</v>
          </cell>
          <cell r="O69">
            <v>279999.99999999831</v>
          </cell>
          <cell r="P69">
            <v>278000.00000000081</v>
          </cell>
          <cell r="Q69">
            <v>285000.00000000239</v>
          </cell>
          <cell r="R69">
            <v>288999.99999999895</v>
          </cell>
          <cell r="S69">
            <v>294999.9999999986</v>
          </cell>
          <cell r="T69">
            <v>312000.00000000087</v>
          </cell>
          <cell r="U69">
            <v>304999.99999999895</v>
          </cell>
          <cell r="V69">
            <v>308999.99999999686</v>
          </cell>
          <cell r="W69">
            <v>307095.64394141478</v>
          </cell>
          <cell r="X69">
            <v>308963.71349931427</v>
          </cell>
          <cell r="Y69">
            <v>308844.04705755803</v>
          </cell>
          <cell r="Z69">
            <v>333058.00201163813</v>
          </cell>
          <cell r="AA69">
            <v>339145.76828782208</v>
          </cell>
          <cell r="AB69">
            <v>301927.77502016199</v>
          </cell>
          <cell r="AC69">
            <v>337079.17802550539</v>
          </cell>
          <cell r="AD69">
            <v>349180.84024279739</v>
          </cell>
          <cell r="AE69" t="str">
            <v>S1Z : Cuisiniers et aides de cuisine</v>
          </cell>
        </row>
        <row r="70">
          <cell r="A70" t="str">
            <v>S2Z</v>
          </cell>
          <cell r="B70">
            <v>177000</v>
          </cell>
          <cell r="C70">
            <v>178000</v>
          </cell>
          <cell r="D70">
            <v>189000.00000000134</v>
          </cell>
          <cell r="E70">
            <v>203999.99999999828</v>
          </cell>
          <cell r="F70">
            <v>221000.00000000163</v>
          </cell>
          <cell r="G70">
            <v>237000.00000000183</v>
          </cell>
          <cell r="H70">
            <v>246000</v>
          </cell>
          <cell r="I70">
            <v>263999.99999999884</v>
          </cell>
          <cell r="J70">
            <v>247000.00000000058</v>
          </cell>
          <cell r="K70">
            <v>247999.9999999986</v>
          </cell>
          <cell r="L70">
            <v>283000.00000000384</v>
          </cell>
          <cell r="M70">
            <v>309000.00000000285</v>
          </cell>
          <cell r="N70">
            <v>291999.99999999942</v>
          </cell>
          <cell r="O70">
            <v>311000.00000000151</v>
          </cell>
          <cell r="P70">
            <v>308000.0000000014</v>
          </cell>
          <cell r="Q70">
            <v>304000</v>
          </cell>
          <cell r="R70">
            <v>302000.00000000076</v>
          </cell>
          <cell r="S70">
            <v>323999.99999999825</v>
          </cell>
          <cell r="T70">
            <v>313000.00000000343</v>
          </cell>
          <cell r="U70">
            <v>327999.99999999854</v>
          </cell>
          <cell r="V70">
            <v>327999.99999999721</v>
          </cell>
          <cell r="W70">
            <v>316594.4776470646</v>
          </cell>
          <cell r="X70">
            <v>333394.88781479688</v>
          </cell>
          <cell r="Y70">
            <v>334111.31487541832</v>
          </cell>
          <cell r="Z70">
            <v>358206.71657225344</v>
          </cell>
          <cell r="AA70">
            <v>352035.00247121765</v>
          </cell>
          <cell r="AB70">
            <v>342825.12161760888</v>
          </cell>
          <cell r="AC70">
            <v>343475.97789055965</v>
          </cell>
          <cell r="AD70">
            <v>379510.97401168011</v>
          </cell>
          <cell r="AE70" t="str">
            <v>S2Z : Employés et AM hôtellerie restauration</v>
          </cell>
        </row>
        <row r="71">
          <cell r="A71" t="str">
            <v>S3Z</v>
          </cell>
          <cell r="B71">
            <v>236000</v>
          </cell>
          <cell r="C71">
            <v>247000.00000000096</v>
          </cell>
          <cell r="D71">
            <v>255999.9999999982</v>
          </cell>
          <cell r="E71">
            <v>241999.99999999924</v>
          </cell>
          <cell r="F71">
            <v>260999.99999999805</v>
          </cell>
          <cell r="G71">
            <v>253999.99999999933</v>
          </cell>
          <cell r="H71">
            <v>250000.00000000148</v>
          </cell>
          <cell r="I71">
            <v>237000.00000000067</v>
          </cell>
          <cell r="J71">
            <v>252000.00000000087</v>
          </cell>
          <cell r="K71">
            <v>247999.99999999854</v>
          </cell>
          <cell r="L71">
            <v>246000.00000000204</v>
          </cell>
          <cell r="M71">
            <v>235000</v>
          </cell>
          <cell r="N71">
            <v>240000.0000000009</v>
          </cell>
          <cell r="O71">
            <v>238999.99999999901</v>
          </cell>
          <cell r="P71">
            <v>205000</v>
          </cell>
          <cell r="Q71">
            <v>207000</v>
          </cell>
          <cell r="R71">
            <v>216000.00000000105</v>
          </cell>
          <cell r="S71">
            <v>219000</v>
          </cell>
          <cell r="T71">
            <v>209999.99999999881</v>
          </cell>
          <cell r="U71">
            <v>200999.99999999869</v>
          </cell>
          <cell r="V71">
            <v>193000</v>
          </cell>
          <cell r="W71">
            <v>198754.12628533959</v>
          </cell>
          <cell r="X71">
            <v>203919.36946061684</v>
          </cell>
          <cell r="Y71">
            <v>216312.6137970261</v>
          </cell>
          <cell r="Z71">
            <v>216638.80062746227</v>
          </cell>
          <cell r="AA71">
            <v>201588.58344806393</v>
          </cell>
          <cell r="AB71">
            <v>210172.30161116715</v>
          </cell>
          <cell r="AC71">
            <v>204447.00198054471</v>
          </cell>
          <cell r="AD71">
            <v>224611.88813138378</v>
          </cell>
          <cell r="AE71" t="str">
            <v>S3Z : Patrons et cadres d’hôtels cafés rest.</v>
          </cell>
        </row>
        <row r="72">
          <cell r="A72" t="str">
            <v>T0Z</v>
          </cell>
          <cell r="B72">
            <v>159000.00000000192</v>
          </cell>
          <cell r="C72">
            <v>158000.00000000137</v>
          </cell>
          <cell r="D72">
            <v>157000.00000000079</v>
          </cell>
          <cell r="E72">
            <v>164000.0000000007</v>
          </cell>
          <cell r="F72">
            <v>168000</v>
          </cell>
          <cell r="G72">
            <v>176000.00000000096</v>
          </cell>
          <cell r="H72">
            <v>179999.99999999927</v>
          </cell>
          <cell r="I72">
            <v>182000</v>
          </cell>
          <cell r="J72">
            <v>186999.99999999866</v>
          </cell>
          <cell r="K72">
            <v>182000</v>
          </cell>
          <cell r="L72">
            <v>175000.00000000134</v>
          </cell>
          <cell r="M72">
            <v>162999.99999999889</v>
          </cell>
          <cell r="N72">
            <v>172999.99999999942</v>
          </cell>
          <cell r="O72">
            <v>176000</v>
          </cell>
          <cell r="P72">
            <v>170999.99999999683</v>
          </cell>
          <cell r="Q72">
            <v>165999.99999999924</v>
          </cell>
          <cell r="R72">
            <v>161999.9999999993</v>
          </cell>
          <cell r="S72">
            <v>178000.00000000079</v>
          </cell>
          <cell r="T72">
            <v>182000.00000000166</v>
          </cell>
          <cell r="U72">
            <v>180999.9999999977</v>
          </cell>
          <cell r="V72">
            <v>191999.99999999939</v>
          </cell>
          <cell r="W72">
            <v>193200.04583222428</v>
          </cell>
          <cell r="X72">
            <v>193845.83753814298</v>
          </cell>
          <cell r="Y72">
            <v>211568.21710506215</v>
          </cell>
          <cell r="Z72">
            <v>205686.50388240174</v>
          </cell>
          <cell r="AA72">
            <v>209560.87444893984</v>
          </cell>
          <cell r="AB72">
            <v>212579.35061374394</v>
          </cell>
          <cell r="AC72">
            <v>218835.83388470346</v>
          </cell>
          <cell r="AD72">
            <v>237649.06704652007</v>
          </cell>
          <cell r="AE72" t="str">
            <v>T0Z : Coiffeurs, esthéticiens</v>
          </cell>
        </row>
        <row r="73">
          <cell r="A73" t="str">
            <v>T1Z</v>
          </cell>
          <cell r="B73">
            <v>268000.00000000221</v>
          </cell>
          <cell r="C73">
            <v>246000.00000000311</v>
          </cell>
          <cell r="D73">
            <v>240000</v>
          </cell>
          <cell r="E73">
            <v>213999.99999999884</v>
          </cell>
          <cell r="F73">
            <v>205000</v>
          </cell>
          <cell r="G73">
            <v>202000</v>
          </cell>
          <cell r="H73">
            <v>213999.99999999933</v>
          </cell>
          <cell r="I73">
            <v>229000</v>
          </cell>
          <cell r="J73">
            <v>214000.00000000218</v>
          </cell>
          <cell r="K73">
            <v>194999.99999999881</v>
          </cell>
          <cell r="L73">
            <v>196000.00000000192</v>
          </cell>
          <cell r="M73">
            <v>218999.99999999919</v>
          </cell>
          <cell r="N73">
            <v>207999.99999999849</v>
          </cell>
          <cell r="O73">
            <v>223000.00000000326</v>
          </cell>
          <cell r="P73">
            <v>253000.0000000016</v>
          </cell>
          <cell r="Q73">
            <v>258000.00000000052</v>
          </cell>
          <cell r="R73">
            <v>246000.0000000007</v>
          </cell>
          <cell r="S73">
            <v>260000</v>
          </cell>
          <cell r="T73">
            <v>257000.00000000093</v>
          </cell>
          <cell r="U73">
            <v>273999.99999999808</v>
          </cell>
          <cell r="V73">
            <v>259000</v>
          </cell>
          <cell r="W73">
            <v>256689.75362078584</v>
          </cell>
          <cell r="X73">
            <v>270566.41657919233</v>
          </cell>
          <cell r="Y73">
            <v>253217.60059599805</v>
          </cell>
          <cell r="Z73">
            <v>240770.14593816886</v>
          </cell>
          <cell r="AA73">
            <v>237213.60923214932</v>
          </cell>
          <cell r="AB73">
            <v>247200.1704857327</v>
          </cell>
          <cell r="AC73">
            <v>245936.59491602864</v>
          </cell>
          <cell r="AD73">
            <v>253752.30609137818</v>
          </cell>
          <cell r="AE73" t="str">
            <v>T1Z : Employés de maison</v>
          </cell>
        </row>
        <row r="74">
          <cell r="A74" t="str">
            <v>T2A</v>
          </cell>
          <cell r="N74">
            <v>216999.99999999875</v>
          </cell>
          <cell r="O74">
            <v>233000</v>
          </cell>
          <cell r="P74">
            <v>241000.00000000093</v>
          </cell>
          <cell r="Q74">
            <v>290999.99999999785</v>
          </cell>
          <cell r="R74">
            <v>326999.99999999913</v>
          </cell>
          <cell r="S74">
            <v>340999.99999999924</v>
          </cell>
          <cell r="T74">
            <v>345000.00000000407</v>
          </cell>
          <cell r="U74">
            <v>340999.99999999802</v>
          </cell>
          <cell r="V74">
            <v>357999.99999998196</v>
          </cell>
          <cell r="W74">
            <v>353402.70718012354</v>
          </cell>
          <cell r="X74">
            <v>393246.81818700768</v>
          </cell>
          <cell r="Y74">
            <v>419241.29165443219</v>
          </cell>
          <cell r="Z74">
            <v>445275.20689972537</v>
          </cell>
          <cell r="AA74">
            <v>468289.63324985898</v>
          </cell>
          <cell r="AB74">
            <v>501711.93475753977</v>
          </cell>
          <cell r="AC74">
            <v>535084.75227931119</v>
          </cell>
          <cell r="AD74">
            <v>540785.12340731302</v>
          </cell>
          <cell r="AE74" t="str">
            <v>T2A : Aides à domicile et aides ménagères</v>
          </cell>
        </row>
        <row r="75">
          <cell r="A75" t="str">
            <v>T2B</v>
          </cell>
          <cell r="N75">
            <v>268000</v>
          </cell>
          <cell r="O75">
            <v>293000.00000000413</v>
          </cell>
          <cell r="P75">
            <v>301000.00000000052</v>
          </cell>
          <cell r="Q75">
            <v>309999.99999999779</v>
          </cell>
          <cell r="R75">
            <v>340000</v>
          </cell>
          <cell r="S75">
            <v>350999.9999999975</v>
          </cell>
          <cell r="T75">
            <v>371000.00000000483</v>
          </cell>
          <cell r="U75">
            <v>384999.99999999779</v>
          </cell>
          <cell r="V75">
            <v>392999.99999999464</v>
          </cell>
          <cell r="W75">
            <v>388876.10161371349</v>
          </cell>
          <cell r="X75">
            <v>425569.00895395479</v>
          </cell>
          <cell r="Y75">
            <v>423973.07762735756</v>
          </cell>
          <cell r="Z75">
            <v>407725.23424673674</v>
          </cell>
          <cell r="AA75">
            <v>410932.78633472417</v>
          </cell>
          <cell r="AB75">
            <v>421591.62554946565</v>
          </cell>
          <cell r="AC75">
            <v>416778.40706552786</v>
          </cell>
          <cell r="AD75">
            <v>452326.82123330003</v>
          </cell>
          <cell r="AE75" t="str">
            <v>T2B : Assistantes maternelles</v>
          </cell>
        </row>
        <row r="76">
          <cell r="A76" t="str">
            <v>T2Z</v>
          </cell>
          <cell r="B76">
            <v>326999.99999999709</v>
          </cell>
          <cell r="C76">
            <v>342000.00000000116</v>
          </cell>
          <cell r="D76">
            <v>331000</v>
          </cell>
          <cell r="E76">
            <v>336999.99999999849</v>
          </cell>
          <cell r="F76">
            <v>371999.9999999993</v>
          </cell>
          <cell r="G76">
            <v>385000.00000000146</v>
          </cell>
          <cell r="H76">
            <v>376000.00000000163</v>
          </cell>
          <cell r="I76">
            <v>398999.99999999662</v>
          </cell>
          <cell r="J76">
            <v>376000</v>
          </cell>
          <cell r="K76">
            <v>398999.99999999732</v>
          </cell>
          <cell r="L76">
            <v>406000.00000000541</v>
          </cell>
          <cell r="M76">
            <v>452000</v>
          </cell>
          <cell r="AE76" t="str">
            <v>T2Z</v>
          </cell>
        </row>
        <row r="77">
          <cell r="A77" t="str">
            <v>T3Z</v>
          </cell>
          <cell r="B77">
            <v>135000</v>
          </cell>
          <cell r="C77">
            <v>143000</v>
          </cell>
          <cell r="D77">
            <v>149999.99999999913</v>
          </cell>
          <cell r="E77">
            <v>151000</v>
          </cell>
          <cell r="F77">
            <v>157000</v>
          </cell>
          <cell r="G77">
            <v>162000.00000000087</v>
          </cell>
          <cell r="H77">
            <v>153000</v>
          </cell>
          <cell r="I77">
            <v>159999.99999999869</v>
          </cell>
          <cell r="J77">
            <v>147000.00000000079</v>
          </cell>
          <cell r="K77">
            <v>127999.99999999939</v>
          </cell>
          <cell r="L77">
            <v>138000</v>
          </cell>
          <cell r="M77">
            <v>155000.00000000166</v>
          </cell>
          <cell r="N77">
            <v>154000.00000000064</v>
          </cell>
          <cell r="O77">
            <v>151999.99999999948</v>
          </cell>
          <cell r="P77">
            <v>172000.00000000207</v>
          </cell>
          <cell r="Q77">
            <v>185000</v>
          </cell>
          <cell r="R77">
            <v>195000.00000000122</v>
          </cell>
          <cell r="S77">
            <v>201000</v>
          </cell>
          <cell r="T77">
            <v>195000.00000000218</v>
          </cell>
          <cell r="U77">
            <v>202999.99999999892</v>
          </cell>
          <cell r="V77">
            <v>198999.99999999936</v>
          </cell>
          <cell r="W77">
            <v>192642.73196409308</v>
          </cell>
          <cell r="X77">
            <v>199503.85756136378</v>
          </cell>
          <cell r="Y77">
            <v>196080.1736794624</v>
          </cell>
          <cell r="Z77">
            <v>194687.85976497328</v>
          </cell>
          <cell r="AA77">
            <v>205369.32957165685</v>
          </cell>
          <cell r="AB77">
            <v>219719.22090467895</v>
          </cell>
          <cell r="AC77">
            <v>199921.63542411383</v>
          </cell>
          <cell r="AD77">
            <v>194115.96333818548</v>
          </cell>
          <cell r="AE77" t="str">
            <v>T3Z : Agents de gardiennage et sécurité</v>
          </cell>
        </row>
        <row r="78">
          <cell r="A78" t="str">
            <v>T4Z</v>
          </cell>
          <cell r="B78">
            <v>1107000</v>
          </cell>
          <cell r="C78">
            <v>1134000.0000000151</v>
          </cell>
          <cell r="D78">
            <v>1130000.0000000102</v>
          </cell>
          <cell r="E78">
            <v>1152000</v>
          </cell>
          <cell r="F78">
            <v>1188000</v>
          </cell>
          <cell r="G78">
            <v>1200000.0000000051</v>
          </cell>
          <cell r="H78">
            <v>1173999.9999999932</v>
          </cell>
          <cell r="I78">
            <v>1214000.0000000061</v>
          </cell>
          <cell r="J78">
            <v>1150000.0000000149</v>
          </cell>
          <cell r="K78">
            <v>1129999.9999999858</v>
          </cell>
          <cell r="L78">
            <v>1143000.0000000114</v>
          </cell>
          <cell r="M78">
            <v>1209000</v>
          </cell>
          <cell r="N78">
            <v>1182000</v>
          </cell>
          <cell r="O78">
            <v>1196000.000000014</v>
          </cell>
          <cell r="P78">
            <v>1221999.9999999946</v>
          </cell>
          <cell r="Q78">
            <v>1213000</v>
          </cell>
          <cell r="R78">
            <v>1209000</v>
          </cell>
          <cell r="S78">
            <v>1215000.0000000054</v>
          </cell>
          <cell r="T78">
            <v>1226000</v>
          </cell>
          <cell r="U78">
            <v>1230000</v>
          </cell>
          <cell r="V78">
            <v>1227999.999999987</v>
          </cell>
          <cell r="W78">
            <v>1192743.8429460695</v>
          </cell>
          <cell r="X78">
            <v>1186671.1124001006</v>
          </cell>
          <cell r="Y78">
            <v>1236855.6562336201</v>
          </cell>
          <cell r="Z78">
            <v>1246012.5520335003</v>
          </cell>
          <cell r="AA78">
            <v>1271807.1854423315</v>
          </cell>
          <cell r="AB78">
            <v>1266292.4773440659</v>
          </cell>
          <cell r="AC78">
            <v>1241375.1421365666</v>
          </cell>
          <cell r="AD78">
            <v>1220933.0531612386</v>
          </cell>
          <cell r="AE78" t="str">
            <v>T4Z : Agents d’entretien</v>
          </cell>
        </row>
        <row r="79">
          <cell r="A79" t="str">
            <v>T6Z</v>
          </cell>
          <cell r="B79">
            <v>66000.000000000291</v>
          </cell>
          <cell r="C79">
            <v>58000.000000000327</v>
          </cell>
          <cell r="D79">
            <v>63000</v>
          </cell>
          <cell r="E79">
            <v>64000.000000000073</v>
          </cell>
          <cell r="F79">
            <v>66999.999999999898</v>
          </cell>
          <cell r="G79">
            <v>72999.999999999898</v>
          </cell>
          <cell r="H79">
            <v>78000.000000000422</v>
          </cell>
          <cell r="I79">
            <v>74999.999999999913</v>
          </cell>
          <cell r="J79">
            <v>79000</v>
          </cell>
          <cell r="K79">
            <v>63999.999999999724</v>
          </cell>
          <cell r="L79">
            <v>79000.000000000422</v>
          </cell>
          <cell r="M79">
            <v>75000.000000000626</v>
          </cell>
          <cell r="N79">
            <v>77999.999999999884</v>
          </cell>
          <cell r="O79">
            <v>76999.999999999505</v>
          </cell>
          <cell r="P79">
            <v>74000.00000000016</v>
          </cell>
          <cell r="Q79">
            <v>82999.999999999854</v>
          </cell>
          <cell r="R79">
            <v>84000.000000000669</v>
          </cell>
          <cell r="S79">
            <v>75000.000000000291</v>
          </cell>
          <cell r="T79">
            <v>81999.999999999447</v>
          </cell>
          <cell r="U79">
            <v>96999.999999999767</v>
          </cell>
          <cell r="V79">
            <v>108000.0000000046</v>
          </cell>
          <cell r="W79">
            <v>108503.74436748395</v>
          </cell>
          <cell r="X79">
            <v>98364.089077080993</v>
          </cell>
          <cell r="Y79">
            <v>96894.517178280177</v>
          </cell>
          <cell r="Z79">
            <v>114092.13095421037</v>
          </cell>
          <cell r="AA79">
            <v>127481.77694025337</v>
          </cell>
          <cell r="AB79">
            <v>136303.01459454853</v>
          </cell>
          <cell r="AC79">
            <v>131267.34352120175</v>
          </cell>
          <cell r="AD79">
            <v>139593.22489508605</v>
          </cell>
          <cell r="AE79" t="str">
            <v>T6Z : Employés des services divers</v>
          </cell>
        </row>
        <row r="80">
          <cell r="A80" t="str">
            <v>U0Z</v>
          </cell>
          <cell r="B80">
            <v>65999.999999999593</v>
          </cell>
          <cell r="C80">
            <v>72000.000000000495</v>
          </cell>
          <cell r="D80">
            <v>63000.000000000218</v>
          </cell>
          <cell r="E80">
            <v>68999.999999999505</v>
          </cell>
          <cell r="F80">
            <v>65000.000000000095</v>
          </cell>
          <cell r="G80">
            <v>69999.999999999942</v>
          </cell>
          <cell r="H80">
            <v>81000.000000000422</v>
          </cell>
          <cell r="I80">
            <v>93999.99999999936</v>
          </cell>
          <cell r="J80">
            <v>96999.999999999898</v>
          </cell>
          <cell r="K80">
            <v>116999.999999999</v>
          </cell>
          <cell r="L80">
            <v>109000.0000000007</v>
          </cell>
          <cell r="M80">
            <v>113000.00000000127</v>
          </cell>
          <cell r="N80">
            <v>113000.00000000065</v>
          </cell>
          <cell r="O80">
            <v>128000</v>
          </cell>
          <cell r="P80">
            <v>127000.00000000114</v>
          </cell>
          <cell r="Q80">
            <v>120000</v>
          </cell>
          <cell r="R80">
            <v>119000</v>
          </cell>
          <cell r="S80">
            <v>130000</v>
          </cell>
          <cell r="T80">
            <v>141999.99999999939</v>
          </cell>
          <cell r="U80">
            <v>138000</v>
          </cell>
          <cell r="V80">
            <v>148000.00000000128</v>
          </cell>
          <cell r="W80">
            <v>149793.16535114092</v>
          </cell>
          <cell r="X80">
            <v>148020.29459565092</v>
          </cell>
          <cell r="Y80">
            <v>154408.80965141408</v>
          </cell>
          <cell r="Z80">
            <v>165312.22084710319</v>
          </cell>
          <cell r="AA80">
            <v>153652.45510173787</v>
          </cell>
          <cell r="AB80">
            <v>152005.45677330464</v>
          </cell>
          <cell r="AC80">
            <v>142031.58309973349</v>
          </cell>
          <cell r="AD80">
            <v>156442.94352194588</v>
          </cell>
          <cell r="AE80" t="str">
            <v>U0Z : Prof. de la com. et de l’information</v>
          </cell>
        </row>
        <row r="81">
          <cell r="A81" t="str">
            <v>U1Z</v>
          </cell>
          <cell r="B81">
            <v>151000</v>
          </cell>
          <cell r="C81">
            <v>174000.00000000122</v>
          </cell>
          <cell r="D81">
            <v>177000</v>
          </cell>
          <cell r="E81">
            <v>187999.99999999843</v>
          </cell>
          <cell r="F81">
            <v>200999.99999999884</v>
          </cell>
          <cell r="G81">
            <v>199000.00000000166</v>
          </cell>
          <cell r="H81">
            <v>198000</v>
          </cell>
          <cell r="I81">
            <v>200999.99999999913</v>
          </cell>
          <cell r="J81">
            <v>206000.00000000169</v>
          </cell>
          <cell r="K81">
            <v>228999.99999999642</v>
          </cell>
          <cell r="L81">
            <v>226000</v>
          </cell>
          <cell r="M81">
            <v>232000.00000000148</v>
          </cell>
          <cell r="N81">
            <v>228000.00000000096</v>
          </cell>
          <cell r="O81">
            <v>240000</v>
          </cell>
          <cell r="P81">
            <v>227000.00000000175</v>
          </cell>
          <cell r="Q81">
            <v>247999.99999999735</v>
          </cell>
          <cell r="R81">
            <v>247000</v>
          </cell>
          <cell r="S81">
            <v>265999.99999999872</v>
          </cell>
          <cell r="T81">
            <v>265000.00000000314</v>
          </cell>
          <cell r="U81">
            <v>275999.99999999785</v>
          </cell>
          <cell r="V81">
            <v>277000.0000000018</v>
          </cell>
          <cell r="W81">
            <v>279479.38400990382</v>
          </cell>
          <cell r="X81">
            <v>301076.94724641938</v>
          </cell>
          <cell r="Y81">
            <v>322227.19373012998</v>
          </cell>
          <cell r="Z81">
            <v>338989.44404369575</v>
          </cell>
          <cell r="AA81">
            <v>335701.70984311239</v>
          </cell>
          <cell r="AB81">
            <v>347211.92421215051</v>
          </cell>
          <cell r="AC81">
            <v>360953.53478297079</v>
          </cell>
          <cell r="AD81">
            <v>357349.67221028981</v>
          </cell>
          <cell r="AE81" t="str">
            <v>U1Z : Professionnels des arts et spectacles</v>
          </cell>
        </row>
        <row r="82">
          <cell r="A82" t="str">
            <v>V0Z</v>
          </cell>
          <cell r="B82">
            <v>271000.00000000099</v>
          </cell>
          <cell r="C82">
            <v>265000.00000000076</v>
          </cell>
          <cell r="D82">
            <v>258000</v>
          </cell>
          <cell r="E82">
            <v>282999.99999999924</v>
          </cell>
          <cell r="F82">
            <v>307000.00000000052</v>
          </cell>
          <cell r="G82">
            <v>329999.99999999884</v>
          </cell>
          <cell r="H82">
            <v>324999.9999999968</v>
          </cell>
          <cell r="I82">
            <v>343000.00000000175</v>
          </cell>
          <cell r="J82">
            <v>356999.99999999901</v>
          </cell>
          <cell r="K82">
            <v>363000.00000000128</v>
          </cell>
          <cell r="L82">
            <v>365000.00000000524</v>
          </cell>
          <cell r="M82">
            <v>359000</v>
          </cell>
          <cell r="N82">
            <v>373999.99999999691</v>
          </cell>
          <cell r="O82">
            <v>394000.00000000425</v>
          </cell>
          <cell r="P82">
            <v>390999.99999999744</v>
          </cell>
          <cell r="Q82">
            <v>399999.99999999162</v>
          </cell>
          <cell r="R82">
            <v>409999.99999999854</v>
          </cell>
          <cell r="S82">
            <v>403999.99999999948</v>
          </cell>
          <cell r="T82">
            <v>424000</v>
          </cell>
          <cell r="U82">
            <v>432999.99999999593</v>
          </cell>
          <cell r="V82">
            <v>453999.99999997398</v>
          </cell>
          <cell r="W82">
            <v>460470.44891874213</v>
          </cell>
          <cell r="X82">
            <v>479199.6889177917</v>
          </cell>
          <cell r="Y82">
            <v>466003.85015920363</v>
          </cell>
          <cell r="Z82">
            <v>488695.18418175192</v>
          </cell>
          <cell r="AA82">
            <v>485324.75603120867</v>
          </cell>
          <cell r="AB82">
            <v>526866.05267186021</v>
          </cell>
          <cell r="AC82">
            <v>518696.67760992184</v>
          </cell>
          <cell r="AD82">
            <v>548193.69859505293</v>
          </cell>
          <cell r="AE82" t="str">
            <v>V0Z : Aides-soignants</v>
          </cell>
        </row>
        <row r="83">
          <cell r="A83" t="str">
            <v>V1Z</v>
          </cell>
          <cell r="B83">
            <v>338999.99999999889</v>
          </cell>
          <cell r="C83">
            <v>356000.0000000007</v>
          </cell>
          <cell r="D83">
            <v>369000.00000000099</v>
          </cell>
          <cell r="E83">
            <v>373000</v>
          </cell>
          <cell r="F83">
            <v>393000.00000000052</v>
          </cell>
          <cell r="G83">
            <v>392000.00000000384</v>
          </cell>
          <cell r="H83">
            <v>389999.9999999979</v>
          </cell>
          <cell r="I83">
            <v>380999.9999999993</v>
          </cell>
          <cell r="J83">
            <v>374999.9999999993</v>
          </cell>
          <cell r="K83">
            <v>384999.99999999395</v>
          </cell>
          <cell r="L83">
            <v>410000</v>
          </cell>
          <cell r="M83">
            <v>430000.00000000722</v>
          </cell>
          <cell r="N83">
            <v>429999.99999999913</v>
          </cell>
          <cell r="O83">
            <v>435000.00000000751</v>
          </cell>
          <cell r="P83">
            <v>437000.00000000396</v>
          </cell>
          <cell r="Q83">
            <v>432999.99999999924</v>
          </cell>
          <cell r="R83">
            <v>442000.0000000021</v>
          </cell>
          <cell r="S83">
            <v>457000</v>
          </cell>
          <cell r="T83">
            <v>460000</v>
          </cell>
          <cell r="U83">
            <v>473999.9999999954</v>
          </cell>
          <cell r="V83">
            <v>472999.99999999476</v>
          </cell>
          <cell r="W83">
            <v>466387.69266370556</v>
          </cell>
          <cell r="X83">
            <v>453808.74991482671</v>
          </cell>
          <cell r="Y83">
            <v>460060.54018851632</v>
          </cell>
          <cell r="Z83">
            <v>480383.0486815066</v>
          </cell>
          <cell r="AA83">
            <v>482178.19541383249</v>
          </cell>
          <cell r="AB83">
            <v>509498.67845225899</v>
          </cell>
          <cell r="AC83">
            <v>546527.35225800704</v>
          </cell>
          <cell r="AD83">
            <v>548837.56004870625</v>
          </cell>
          <cell r="AE83" t="str">
            <v>V1Z : Infirmiers, Sages-femmes</v>
          </cell>
        </row>
        <row r="84">
          <cell r="A84" t="str">
            <v>V2Z</v>
          </cell>
          <cell r="B84">
            <v>198000.00000000073</v>
          </cell>
          <cell r="C84">
            <v>216000.00000000151</v>
          </cell>
          <cell r="D84">
            <v>210000.00000000178</v>
          </cell>
          <cell r="E84">
            <v>217999.99999999948</v>
          </cell>
          <cell r="F84">
            <v>239999.99999999889</v>
          </cell>
          <cell r="G84">
            <v>247000.00000000093</v>
          </cell>
          <cell r="H84">
            <v>275000.00000000326</v>
          </cell>
          <cell r="I84">
            <v>268999.99999999575</v>
          </cell>
          <cell r="J84">
            <v>295000.00000000081</v>
          </cell>
          <cell r="K84">
            <v>311999.99999999756</v>
          </cell>
          <cell r="L84">
            <v>313999.99999999913</v>
          </cell>
          <cell r="M84">
            <v>315000.00000000064</v>
          </cell>
          <cell r="N84">
            <v>334000.0000000032</v>
          </cell>
          <cell r="O84">
            <v>337000.00000000221</v>
          </cell>
          <cell r="P84">
            <v>344000</v>
          </cell>
          <cell r="Q84">
            <v>354999.99999999796</v>
          </cell>
          <cell r="R84">
            <v>342000</v>
          </cell>
          <cell r="S84">
            <v>342000</v>
          </cell>
          <cell r="T84">
            <v>309000.00000000442</v>
          </cell>
          <cell r="U84">
            <v>326999.99999999878</v>
          </cell>
          <cell r="V84">
            <v>326999.9999999986</v>
          </cell>
          <cell r="W84">
            <v>335859.22095267195</v>
          </cell>
          <cell r="X84">
            <v>324038.59447975032</v>
          </cell>
          <cell r="Y84">
            <v>315954.78860128991</v>
          </cell>
          <cell r="Z84">
            <v>316432.02128225897</v>
          </cell>
          <cell r="AA84">
            <v>353832.2663277791</v>
          </cell>
          <cell r="AB84">
            <v>379628.47357389395</v>
          </cell>
          <cell r="AC84">
            <v>361166.45597965247</v>
          </cell>
          <cell r="AD84">
            <v>358254.48318245448</v>
          </cell>
          <cell r="AE84" t="str">
            <v>V2Z : Médecins et assimilés</v>
          </cell>
        </row>
        <row r="85">
          <cell r="A85" t="str">
            <v>V3Z</v>
          </cell>
          <cell r="B85">
            <v>189000.00000000114</v>
          </cell>
          <cell r="C85">
            <v>208000</v>
          </cell>
          <cell r="D85">
            <v>224000.0000000025</v>
          </cell>
          <cell r="E85">
            <v>228000</v>
          </cell>
          <cell r="F85">
            <v>225000.00000000175</v>
          </cell>
          <cell r="G85">
            <v>241000.00000000108</v>
          </cell>
          <cell r="H85">
            <v>238999.99999999852</v>
          </cell>
          <cell r="I85">
            <v>251000</v>
          </cell>
          <cell r="J85">
            <v>250000.00000000157</v>
          </cell>
          <cell r="K85">
            <v>242999.99999999625</v>
          </cell>
          <cell r="L85">
            <v>265000.00000000262</v>
          </cell>
          <cell r="M85">
            <v>275000.00000000361</v>
          </cell>
          <cell r="N85">
            <v>285999.99999999785</v>
          </cell>
          <cell r="O85">
            <v>286000.00000000227</v>
          </cell>
          <cell r="P85">
            <v>294000.0000000021</v>
          </cell>
          <cell r="Q85">
            <v>285999.99999999715</v>
          </cell>
          <cell r="R85">
            <v>296000.00000000122</v>
          </cell>
          <cell r="S85">
            <v>309999.99999999796</v>
          </cell>
          <cell r="T85">
            <v>335000.00000000297</v>
          </cell>
          <cell r="U85">
            <v>329999.99999999447</v>
          </cell>
          <cell r="V85">
            <v>310999.99999999598</v>
          </cell>
          <cell r="W85">
            <v>307442.32949132333</v>
          </cell>
          <cell r="X85">
            <v>321135.01371756953</v>
          </cell>
          <cell r="Y85">
            <v>333619.53176784993</v>
          </cell>
          <cell r="Z85">
            <v>353700.70456831343</v>
          </cell>
          <cell r="AA85">
            <v>366750.74122135557</v>
          </cell>
          <cell r="AB85">
            <v>344214.65741559345</v>
          </cell>
          <cell r="AC85">
            <v>362786.1403906825</v>
          </cell>
          <cell r="AD85">
            <v>383549.66806744394</v>
          </cell>
          <cell r="AE85" t="str">
            <v>V3Z : Professions para-médicales</v>
          </cell>
        </row>
        <row r="86">
          <cell r="A86" t="str">
            <v>V4Z</v>
          </cell>
          <cell r="B86">
            <v>97000.000000000073</v>
          </cell>
          <cell r="C86">
            <v>105000.00000000057</v>
          </cell>
          <cell r="D86">
            <v>115999.99999999935</v>
          </cell>
          <cell r="E86">
            <v>123000.00000000083</v>
          </cell>
          <cell r="F86">
            <v>132999.99999999942</v>
          </cell>
          <cell r="G86">
            <v>137000.00000000058</v>
          </cell>
          <cell r="H86">
            <v>141000</v>
          </cell>
          <cell r="I86">
            <v>130000</v>
          </cell>
          <cell r="J86">
            <v>129000.00000000051</v>
          </cell>
          <cell r="K86">
            <v>139999.99999999788</v>
          </cell>
          <cell r="L86">
            <v>119999.9999999993</v>
          </cell>
          <cell r="M86">
            <v>125000.00000000114</v>
          </cell>
          <cell r="N86">
            <v>121000</v>
          </cell>
          <cell r="O86">
            <v>142000.00000000079</v>
          </cell>
          <cell r="P86">
            <v>148000.00000000073</v>
          </cell>
          <cell r="Q86">
            <v>154999.99999999951</v>
          </cell>
          <cell r="R86">
            <v>167000.00000000061</v>
          </cell>
          <cell r="S86">
            <v>172000</v>
          </cell>
          <cell r="T86">
            <v>205000</v>
          </cell>
          <cell r="U86">
            <v>235999.99999999936</v>
          </cell>
          <cell r="V86">
            <v>246999.99999999232</v>
          </cell>
          <cell r="W86">
            <v>245614.27997259592</v>
          </cell>
          <cell r="X86">
            <v>277844.65138810873</v>
          </cell>
          <cell r="Y86">
            <v>285829.61185948789</v>
          </cell>
          <cell r="Z86">
            <v>299800.730518508</v>
          </cell>
          <cell r="AA86">
            <v>303099.16291411011</v>
          </cell>
          <cell r="AB86">
            <v>288525.50866702758</v>
          </cell>
          <cell r="AC86">
            <v>296863.15948391147</v>
          </cell>
          <cell r="AD86">
            <v>316994.52955042414</v>
          </cell>
          <cell r="AE86" t="str">
            <v>V4Z : Prof. de l’action sociale et orientation</v>
          </cell>
        </row>
        <row r="87">
          <cell r="A87" t="str">
            <v>V5Z</v>
          </cell>
          <cell r="B87">
            <v>184000</v>
          </cell>
          <cell r="C87">
            <v>199000</v>
          </cell>
          <cell r="D87">
            <v>212000</v>
          </cell>
          <cell r="E87">
            <v>225000.00000000125</v>
          </cell>
          <cell r="F87">
            <v>254000.00000000189</v>
          </cell>
          <cell r="G87">
            <v>254999.99999999837</v>
          </cell>
          <cell r="H87">
            <v>228000.00000000114</v>
          </cell>
          <cell r="I87">
            <v>232000.00000000169</v>
          </cell>
          <cell r="J87">
            <v>226000.00000000055</v>
          </cell>
          <cell r="K87">
            <v>225999.99999999555</v>
          </cell>
          <cell r="L87">
            <v>235000.00000000064</v>
          </cell>
          <cell r="M87">
            <v>237000.00000000198</v>
          </cell>
          <cell r="N87">
            <v>217000</v>
          </cell>
          <cell r="O87">
            <v>223999.99999999799</v>
          </cell>
          <cell r="P87">
            <v>248000.00000000242</v>
          </cell>
          <cell r="Q87">
            <v>276000</v>
          </cell>
          <cell r="R87">
            <v>279000.00000000134</v>
          </cell>
          <cell r="S87">
            <v>305000.00000000204</v>
          </cell>
          <cell r="T87">
            <v>301000.00000000099</v>
          </cell>
          <cell r="U87">
            <v>312999.99999999587</v>
          </cell>
          <cell r="V87">
            <v>305999.99999999703</v>
          </cell>
          <cell r="W87">
            <v>299401.91129367665</v>
          </cell>
          <cell r="X87">
            <v>302421.57676230918</v>
          </cell>
          <cell r="Y87">
            <v>292372.07783185376</v>
          </cell>
          <cell r="Z87">
            <v>296890.18597648951</v>
          </cell>
          <cell r="AA87">
            <v>302988.545119063</v>
          </cell>
          <cell r="AB87">
            <v>316478.90331228176</v>
          </cell>
          <cell r="AC87">
            <v>337377.82310644293</v>
          </cell>
          <cell r="AD87">
            <v>363356.10996823158</v>
          </cell>
          <cell r="AE87" t="str">
            <v>V5Z : Prof. act. cult. et sportive, surveillants</v>
          </cell>
        </row>
        <row r="88">
          <cell r="A88" t="str">
            <v>W0Z</v>
          </cell>
          <cell r="B88">
            <v>897999.99999999721</v>
          </cell>
          <cell r="C88">
            <v>921000.00000000815</v>
          </cell>
          <cell r="D88">
            <v>939000.00000000454</v>
          </cell>
          <cell r="E88">
            <v>917000</v>
          </cell>
          <cell r="F88">
            <v>935999.99999999267</v>
          </cell>
          <cell r="G88">
            <v>914000.0000000014</v>
          </cell>
          <cell r="H88">
            <v>941999.99999999919</v>
          </cell>
          <cell r="I88">
            <v>928999.99999998719</v>
          </cell>
          <cell r="J88">
            <v>945999.99999999709</v>
          </cell>
          <cell r="K88">
            <v>977999.99999998743</v>
          </cell>
          <cell r="L88">
            <v>968000.00000000058</v>
          </cell>
          <cell r="M88">
            <v>1002000</v>
          </cell>
          <cell r="N88">
            <v>980000.00000001071</v>
          </cell>
          <cell r="O88">
            <v>991000.00000000757</v>
          </cell>
          <cell r="P88">
            <v>987000.00000000966</v>
          </cell>
          <cell r="Q88">
            <v>981000.00000000268</v>
          </cell>
          <cell r="R88">
            <v>1026000</v>
          </cell>
          <cell r="S88">
            <v>1016000.0000000166</v>
          </cell>
          <cell r="T88">
            <v>1035000.0000000091</v>
          </cell>
          <cell r="U88">
            <v>1055999.9999999879</v>
          </cell>
          <cell r="V88">
            <v>1073999.9999999925</v>
          </cell>
          <cell r="W88">
            <v>1087393.9259815954</v>
          </cell>
          <cell r="X88">
            <v>1084645.7234048021</v>
          </cell>
          <cell r="Y88">
            <v>1108805.722643723</v>
          </cell>
          <cell r="Z88">
            <v>1052867.7842136915</v>
          </cell>
          <cell r="AA88">
            <v>1038516.3506713777</v>
          </cell>
          <cell r="AB88">
            <v>1090463.4646885777</v>
          </cell>
          <cell r="AC88">
            <v>1048777.1088650289</v>
          </cell>
          <cell r="AD88">
            <v>1035254.8546813414</v>
          </cell>
          <cell r="AE88" t="str">
            <v>W0Z : Enseignants</v>
          </cell>
        </row>
        <row r="89">
          <cell r="A89" t="str">
            <v>W1Z</v>
          </cell>
          <cell r="B89">
            <v>38999.999999999702</v>
          </cell>
          <cell r="C89">
            <v>42000.000000000073</v>
          </cell>
          <cell r="D89">
            <v>42000.000000000153</v>
          </cell>
          <cell r="E89">
            <v>49000.000000000306</v>
          </cell>
          <cell r="F89">
            <v>49999.999999999825</v>
          </cell>
          <cell r="G89">
            <v>53000</v>
          </cell>
          <cell r="H89">
            <v>52999.999999999804</v>
          </cell>
          <cell r="I89">
            <v>57999.999999999636</v>
          </cell>
          <cell r="J89">
            <v>57000.000000000538</v>
          </cell>
          <cell r="K89">
            <v>63999.999999999076</v>
          </cell>
          <cell r="L89">
            <v>69999.999999999942</v>
          </cell>
          <cell r="M89">
            <v>72000.000000000204</v>
          </cell>
          <cell r="N89">
            <v>71000.000000000698</v>
          </cell>
          <cell r="O89">
            <v>74000</v>
          </cell>
          <cell r="P89">
            <v>89000.000000000611</v>
          </cell>
          <cell r="Q89">
            <v>96000.000000000393</v>
          </cell>
          <cell r="R89">
            <v>91000.000000001106</v>
          </cell>
          <cell r="S89">
            <v>89000.000000000451</v>
          </cell>
          <cell r="T89">
            <v>101000</v>
          </cell>
          <cell r="U89">
            <v>106999.99999999886</v>
          </cell>
          <cell r="V89">
            <v>119000.00000000138</v>
          </cell>
          <cell r="W89">
            <v>117635.94501550191</v>
          </cell>
          <cell r="X89">
            <v>114434.13807646908</v>
          </cell>
          <cell r="Y89">
            <v>115012.99850304217</v>
          </cell>
          <cell r="Z89">
            <v>123449.28433494868</v>
          </cell>
          <cell r="AA89">
            <v>129190.53036902954</v>
          </cell>
          <cell r="AB89">
            <v>148674.38904192383</v>
          </cell>
          <cell r="AC89">
            <v>142395.87885296313</v>
          </cell>
          <cell r="AD89">
            <v>128753.55988559588</v>
          </cell>
          <cell r="AE89" t="str">
            <v>W1Z : Formateurs</v>
          </cell>
        </row>
        <row r="90">
          <cell r="A90" t="str">
            <v>X0Z</v>
          </cell>
          <cell r="B90">
            <v>32000.000000000229</v>
          </cell>
          <cell r="C90">
            <v>27999.999999999829</v>
          </cell>
          <cell r="D90">
            <v>29000.000000000113</v>
          </cell>
          <cell r="E90">
            <v>30000.000000000153</v>
          </cell>
          <cell r="F90">
            <v>29000.000000000098</v>
          </cell>
          <cell r="G90">
            <v>29000</v>
          </cell>
          <cell r="H90">
            <v>21000.000000000204</v>
          </cell>
          <cell r="I90">
            <v>24000.000000000135</v>
          </cell>
          <cell r="J90">
            <v>24000.000000000156</v>
          </cell>
          <cell r="K90">
            <v>19999.999999999727</v>
          </cell>
          <cell r="L90">
            <v>20999.999999999894</v>
          </cell>
          <cell r="M90">
            <v>22000.000000000167</v>
          </cell>
          <cell r="N90">
            <v>23000</v>
          </cell>
          <cell r="O90">
            <v>16999.999999999938</v>
          </cell>
          <cell r="P90">
            <v>20000.000000000102</v>
          </cell>
          <cell r="Q90">
            <v>21000</v>
          </cell>
          <cell r="R90">
            <v>17000.000000000149</v>
          </cell>
          <cell r="S90">
            <v>14000.000000000053</v>
          </cell>
          <cell r="T90">
            <v>16000</v>
          </cell>
          <cell r="U90">
            <v>15000</v>
          </cell>
          <cell r="V90">
            <v>13999.999999999456</v>
          </cell>
          <cell r="W90">
            <v>14375.031700806527</v>
          </cell>
          <cell r="X90">
            <v>15106.477609231277</v>
          </cell>
          <cell r="Y90">
            <v>15387.919320260897</v>
          </cell>
          <cell r="Z90">
            <v>24118.771524415548</v>
          </cell>
          <cell r="AA90">
            <v>29230.368589404952</v>
          </cell>
          <cell r="AB90">
            <v>22679.612927729526</v>
          </cell>
          <cell r="AC90">
            <v>22665.708412706765</v>
          </cell>
          <cell r="AD90">
            <v>27010.144506649642</v>
          </cell>
          <cell r="AE90" t="str">
            <v>X0Z : Professionnels de la politique et clergé</v>
          </cell>
        </row>
        <row r="91">
          <cell r="A91" t="str">
            <v>ZZZ</v>
          </cell>
          <cell r="B91">
            <v>112000.00000003169</v>
          </cell>
          <cell r="C91">
            <v>32000.00000000673</v>
          </cell>
          <cell r="D91">
            <v>36000.000000020365</v>
          </cell>
          <cell r="E91">
            <v>31000.000000010219</v>
          </cell>
          <cell r="F91">
            <v>33000.000000032771</v>
          </cell>
          <cell r="G91">
            <v>27000.0000000621</v>
          </cell>
          <cell r="H91">
            <v>28000.000000010783</v>
          </cell>
          <cell r="I91">
            <v>39999.999999986896</v>
          </cell>
          <cell r="J91">
            <v>37999.999999993706</v>
          </cell>
          <cell r="K91">
            <v>50000.000000023589</v>
          </cell>
          <cell r="L91">
            <v>47999.999999997686</v>
          </cell>
          <cell r="M91">
            <v>44000.00000001218</v>
          </cell>
          <cell r="N91">
            <v>31000.000000005919</v>
          </cell>
          <cell r="O91">
            <v>33999.999999998348</v>
          </cell>
          <cell r="P91">
            <v>33999.999999985572</v>
          </cell>
          <cell r="Q91">
            <v>35000.000000035361</v>
          </cell>
          <cell r="R91">
            <v>37000.000000050939</v>
          </cell>
          <cell r="S91">
            <v>54000.000000023843</v>
          </cell>
          <cell r="T91">
            <v>49999.999999945241</v>
          </cell>
          <cell r="U91">
            <v>80000.000000005035</v>
          </cell>
          <cell r="V91">
            <v>145999.99999991708</v>
          </cell>
          <cell r="W91">
            <v>52514.629223824762</v>
          </cell>
          <cell r="X91">
            <v>17789.095429412955</v>
          </cell>
          <cell r="Y91">
            <v>22507.451115503536</v>
          </cell>
          <cell r="Z91">
            <v>17969.694146800834</v>
          </cell>
          <cell r="AA91">
            <v>18512.703987707166</v>
          </cell>
          <cell r="AB91">
            <v>19361.144799188114</v>
          </cell>
          <cell r="AC91">
            <v>16461.93470195038</v>
          </cell>
          <cell r="AD91">
            <v>18158.805969265915</v>
          </cell>
          <cell r="AE91" t="str">
            <v>ZZZ : autre FAP, non renseignée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_logistic"/>
    </sheetNames>
    <sheetDataSet>
      <sheetData sheetId="0" refreshError="1">
        <row r="2">
          <cell r="B2" t="str">
            <v>A0</v>
          </cell>
        </row>
        <row r="3">
          <cell r="B3" t="str">
            <v>B0</v>
          </cell>
        </row>
        <row r="4">
          <cell r="B4" t="str">
            <v>C1</v>
          </cell>
        </row>
        <row r="5">
          <cell r="B5" t="str">
            <v>C2</v>
          </cell>
        </row>
        <row r="6">
          <cell r="B6" t="str">
            <v>C3</v>
          </cell>
        </row>
        <row r="7">
          <cell r="B7" t="str">
            <v>C4</v>
          </cell>
        </row>
        <row r="8">
          <cell r="B8" t="str">
            <v>D0</v>
          </cell>
        </row>
        <row r="9">
          <cell r="B9" t="str">
            <v>E1</v>
          </cell>
        </row>
        <row r="10">
          <cell r="B10" t="str">
            <v>E2</v>
          </cell>
        </row>
        <row r="11">
          <cell r="B11" t="str">
            <v>E3</v>
          </cell>
        </row>
        <row r="12">
          <cell r="B12" t="str">
            <v>F1</v>
          </cell>
        </row>
        <row r="13">
          <cell r="B13" t="str">
            <v>F2</v>
          </cell>
        </row>
        <row r="14">
          <cell r="B14" t="str">
            <v>F3</v>
          </cell>
        </row>
        <row r="15">
          <cell r="B15" t="str">
            <v>F4</v>
          </cell>
        </row>
        <row r="16">
          <cell r="B16" t="str">
            <v>F5</v>
          </cell>
        </row>
        <row r="17">
          <cell r="B17" t="str">
            <v>F6</v>
          </cell>
        </row>
        <row r="18">
          <cell r="B18" t="str">
            <v>G1</v>
          </cell>
        </row>
        <row r="19">
          <cell r="B19" t="str">
            <v>G2</v>
          </cell>
        </row>
        <row r="20">
          <cell r="B20" t="str">
            <v>H0</v>
          </cell>
        </row>
        <row r="21">
          <cell r="B21" t="str">
            <v>J1</v>
          </cell>
        </row>
        <row r="22">
          <cell r="B22" t="str">
            <v>J2</v>
          </cell>
        </row>
        <row r="23">
          <cell r="B23" t="str">
            <v>J3</v>
          </cell>
        </row>
        <row r="24">
          <cell r="B24" t="str">
            <v>K0</v>
          </cell>
        </row>
        <row r="25">
          <cell r="B25" t="str">
            <v>L0</v>
          </cell>
        </row>
        <row r="26">
          <cell r="B26" t="str">
            <v>M0</v>
          </cell>
        </row>
        <row r="27">
          <cell r="B27" t="str">
            <v>N1</v>
          </cell>
        </row>
        <row r="28">
          <cell r="B28" t="str">
            <v>N2</v>
          </cell>
        </row>
        <row r="29">
          <cell r="B29" t="str">
            <v>N3</v>
          </cell>
        </row>
        <row r="30">
          <cell r="B30" t="str">
            <v>N4</v>
          </cell>
        </row>
        <row r="31">
          <cell r="B31" t="str">
            <v>P1</v>
          </cell>
        </row>
        <row r="32">
          <cell r="B32" t="str">
            <v>P2</v>
          </cell>
        </row>
        <row r="33">
          <cell r="B33" t="str">
            <v>P3</v>
          </cell>
        </row>
        <row r="34">
          <cell r="B34" t="str">
            <v>Q1</v>
          </cell>
        </row>
        <row r="35">
          <cell r="B35" t="str">
            <v>Q2</v>
          </cell>
        </row>
        <row r="36">
          <cell r="B36" t="str">
            <v>R1</v>
          </cell>
        </row>
        <row r="37">
          <cell r="B37" t="str">
            <v>R2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</sheetNames>
    <sheetDataSet>
      <sheetData sheetId="0">
        <row r="2">
          <cell r="A2" t="str">
            <v>01</v>
          </cell>
        </row>
        <row r="3">
          <cell r="A3" t="str">
            <v>02</v>
          </cell>
        </row>
        <row r="4">
          <cell r="A4" t="str">
            <v>03</v>
          </cell>
        </row>
        <row r="5">
          <cell r="A5" t="str">
            <v>04</v>
          </cell>
        </row>
        <row r="6">
          <cell r="A6" t="str">
            <v>05</v>
          </cell>
        </row>
        <row r="7">
          <cell r="A7" t="str">
            <v>06</v>
          </cell>
        </row>
        <row r="8">
          <cell r="A8" t="str">
            <v>07</v>
          </cell>
        </row>
        <row r="9">
          <cell r="A9" t="str">
            <v>08</v>
          </cell>
        </row>
        <row r="10">
          <cell r="A10" t="str">
            <v>09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i Enquête Emploi"/>
    </sheetNames>
    <sheetDataSet>
      <sheetData sheetId="0" refreshError="1">
        <row r="4">
          <cell r="A4" t="str">
            <v>Nafg36</v>
          </cell>
          <cell r="B4" t="str">
            <v>nes36L</v>
          </cell>
          <cell r="C4" t="str">
            <v>1993</v>
          </cell>
          <cell r="D4" t="str">
            <v>1994</v>
          </cell>
          <cell r="E4" t="str">
            <v>1995</v>
          </cell>
          <cell r="F4" t="str">
            <v>1996</v>
          </cell>
          <cell r="G4" t="str">
            <v>1997</v>
          </cell>
          <cell r="H4" t="str">
            <v>1998</v>
          </cell>
          <cell r="I4" t="str">
            <v>1999</v>
          </cell>
          <cell r="J4" t="str">
            <v>2000</v>
          </cell>
          <cell r="K4" t="str">
            <v>2001</v>
          </cell>
          <cell r="L4" t="str">
            <v>2002</v>
          </cell>
          <cell r="M4" t="str">
            <v>2003</v>
          </cell>
          <cell r="N4" t="str">
            <v>2004</v>
          </cell>
          <cell r="O4" t="str">
            <v>2005</v>
          </cell>
          <cell r="P4" t="str">
            <v>2006</v>
          </cell>
          <cell r="Q4" t="str">
            <v>2007</v>
          </cell>
          <cell r="R4" t="str">
            <v>2008</v>
          </cell>
        </row>
        <row r="5">
          <cell r="A5" t="str">
            <v>A0</v>
          </cell>
          <cell r="B5" t="str">
            <v>A0 Agriculture sylviculture pêche</v>
          </cell>
          <cell r="C5">
            <v>1285139.5191277517</v>
          </cell>
          <cell r="D5">
            <v>1214229.9955701986</v>
          </cell>
          <cell r="E5">
            <v>1155051.7790677778</v>
          </cell>
          <cell r="F5">
            <v>1148306.6861324778</v>
          </cell>
          <cell r="G5">
            <v>1103152.5744861877</v>
          </cell>
          <cell r="H5">
            <v>1061164.0981637207</v>
          </cell>
          <cell r="I5">
            <v>1043375.6136607276</v>
          </cell>
          <cell r="J5">
            <v>1035158.0519587969</v>
          </cell>
          <cell r="K5">
            <v>1042052.0490010183</v>
          </cell>
          <cell r="L5">
            <v>1070202.6064332805</v>
          </cell>
          <cell r="M5">
            <v>1041989.0514128545</v>
          </cell>
          <cell r="N5">
            <v>959776.93185055454</v>
          </cell>
          <cell r="O5">
            <v>906879.4667631801</v>
          </cell>
          <cell r="P5">
            <v>931230.29041510634</v>
          </cell>
          <cell r="Q5">
            <v>873786.3509577607</v>
          </cell>
          <cell r="R5">
            <v>795608.27450022835</v>
          </cell>
        </row>
        <row r="6">
          <cell r="A6" t="str">
            <v>B0</v>
          </cell>
          <cell r="B6" t="str">
            <v>B0 Industries agricoles et alimentaires</v>
          </cell>
          <cell r="C6">
            <v>653334.83337956259</v>
          </cell>
          <cell r="D6">
            <v>654104.76512164157</v>
          </cell>
          <cell r="E6">
            <v>624542.42028440419</v>
          </cell>
          <cell r="F6">
            <v>618543.67784608121</v>
          </cell>
          <cell r="G6">
            <v>653046.47721290297</v>
          </cell>
          <cell r="H6">
            <v>667198.92397460109</v>
          </cell>
          <cell r="I6">
            <v>692056.17775650148</v>
          </cell>
          <cell r="J6">
            <v>682672.29429528816</v>
          </cell>
          <cell r="K6">
            <v>645971.44986448751</v>
          </cell>
          <cell r="L6">
            <v>668877.87922243786</v>
          </cell>
          <cell r="M6">
            <v>636481.88984465599</v>
          </cell>
          <cell r="N6">
            <v>661589.20947227546</v>
          </cell>
          <cell r="O6">
            <v>660380.8662082277</v>
          </cell>
          <cell r="P6">
            <v>602617.41096326988</v>
          </cell>
          <cell r="Q6">
            <v>631720.05519298732</v>
          </cell>
          <cell r="R6">
            <v>619840.8177878951</v>
          </cell>
        </row>
        <row r="7">
          <cell r="A7" t="str">
            <v>C1</v>
          </cell>
          <cell r="B7" t="str">
            <v>C1 Habillement cuir</v>
          </cell>
          <cell r="C7">
            <v>164159.86517260614</v>
          </cell>
          <cell r="D7">
            <v>153190.74367929291</v>
          </cell>
          <cell r="E7">
            <v>153476.60463548717</v>
          </cell>
          <cell r="F7">
            <v>142369.18187869628</v>
          </cell>
          <cell r="G7">
            <v>144530.12320045376</v>
          </cell>
          <cell r="H7">
            <v>138747.60597219839</v>
          </cell>
          <cell r="I7">
            <v>125752.01287441082</v>
          </cell>
          <cell r="J7">
            <v>119689.49323625534</v>
          </cell>
          <cell r="K7">
            <v>117353.88054719486</v>
          </cell>
          <cell r="L7">
            <v>103526.69718784418</v>
          </cell>
          <cell r="M7">
            <v>96974.816992006032</v>
          </cell>
          <cell r="N7">
            <v>96490.576470597793</v>
          </cell>
          <cell r="O7">
            <v>97744.415490408981</v>
          </cell>
          <cell r="P7">
            <v>86741.524579714765</v>
          </cell>
          <cell r="Q7">
            <v>81968.53157481167</v>
          </cell>
          <cell r="R7">
            <v>91295.167578687367</v>
          </cell>
        </row>
        <row r="8">
          <cell r="A8" t="str">
            <v>C2</v>
          </cell>
          <cell r="B8" t="str">
            <v>C2 Edition imprimerie reproduction</v>
          </cell>
          <cell r="C8">
            <v>224814.79736015422</v>
          </cell>
          <cell r="D8">
            <v>217484.63166068777</v>
          </cell>
          <cell r="E8">
            <v>216842.36101833748</v>
          </cell>
          <cell r="F8">
            <v>211613.10240738766</v>
          </cell>
          <cell r="G8">
            <v>210503.00266522347</v>
          </cell>
          <cell r="H8">
            <v>201659.19169383903</v>
          </cell>
          <cell r="I8">
            <v>206142.47799305859</v>
          </cell>
          <cell r="J8">
            <v>222301.92487486036</v>
          </cell>
          <cell r="K8">
            <v>212603.26301126517</v>
          </cell>
          <cell r="L8">
            <v>223005.96726860802</v>
          </cell>
          <cell r="M8">
            <v>222251.64436316746</v>
          </cell>
          <cell r="N8">
            <v>230636.25781490313</v>
          </cell>
          <cell r="O8">
            <v>222135.42526239596</v>
          </cell>
          <cell r="P8">
            <v>230127.30061349695</v>
          </cell>
          <cell r="Q8">
            <v>212153.8464289243</v>
          </cell>
          <cell r="R8">
            <v>208355.54575946444</v>
          </cell>
        </row>
        <row r="9">
          <cell r="A9" t="str">
            <v>C3</v>
          </cell>
          <cell r="B9" t="str">
            <v>C3 Pharmacie parfumerie entretien</v>
          </cell>
          <cell r="C9">
            <v>150640.93526453449</v>
          </cell>
          <cell r="D9">
            <v>145536.70939579353</v>
          </cell>
          <cell r="E9">
            <v>153816.79660090909</v>
          </cell>
          <cell r="F9">
            <v>159665.15682728158</v>
          </cell>
          <cell r="G9">
            <v>165247.30794215779</v>
          </cell>
          <cell r="H9">
            <v>158114.25090097822</v>
          </cell>
          <cell r="I9">
            <v>155839.67233402171</v>
          </cell>
          <cell r="J9">
            <v>163927.78637322635</v>
          </cell>
          <cell r="K9">
            <v>166453.87199066023</v>
          </cell>
          <cell r="L9">
            <v>160175.83378063224</v>
          </cell>
          <cell r="M9">
            <v>151274.24547658561</v>
          </cell>
          <cell r="N9">
            <v>183710.96389013561</v>
          </cell>
          <cell r="O9">
            <v>177110.82880926528</v>
          </cell>
          <cell r="P9">
            <v>151148.28499721139</v>
          </cell>
          <cell r="Q9">
            <v>164929.46679715987</v>
          </cell>
          <cell r="R9">
            <v>172714.8503561815</v>
          </cell>
        </row>
        <row r="10">
          <cell r="A10" t="str">
            <v>C4</v>
          </cell>
          <cell r="B10" t="str">
            <v>C4 Equipements du foyer</v>
          </cell>
          <cell r="C10">
            <v>264450.29704618943</v>
          </cell>
          <cell r="D10">
            <v>248541.00083190616</v>
          </cell>
          <cell r="E10">
            <v>257385.2387797948</v>
          </cell>
          <cell r="F10">
            <v>241933.57670996833</v>
          </cell>
          <cell r="G10">
            <v>248806.28628472358</v>
          </cell>
          <cell r="H10">
            <v>261229.6310279732</v>
          </cell>
          <cell r="I10">
            <v>257385.52301020839</v>
          </cell>
          <cell r="J10">
            <v>248622.80891904188</v>
          </cell>
          <cell r="K10">
            <v>243769.60510493763</v>
          </cell>
          <cell r="L10">
            <v>221105.66077979625</v>
          </cell>
          <cell r="M10">
            <v>224273.21653310716</v>
          </cell>
          <cell r="N10">
            <v>194653.81748736507</v>
          </cell>
          <cell r="O10">
            <v>203616.59548799615</v>
          </cell>
          <cell r="P10">
            <v>195797.75515895145</v>
          </cell>
          <cell r="Q10">
            <v>176116.56246029914</v>
          </cell>
          <cell r="R10">
            <v>167903.45755641896</v>
          </cell>
        </row>
        <row r="11">
          <cell r="A11" t="str">
            <v>D0</v>
          </cell>
          <cell r="B11" t="str">
            <v>D0 Industrie automobile</v>
          </cell>
          <cell r="C11">
            <v>268606.11624015216</v>
          </cell>
          <cell r="D11">
            <v>261237.6929962993</v>
          </cell>
          <cell r="E11">
            <v>271913.43683251843</v>
          </cell>
          <cell r="F11">
            <v>281357.19572233077</v>
          </cell>
          <cell r="G11">
            <v>294852.25507567654</v>
          </cell>
          <cell r="H11">
            <v>285397.9234597563</v>
          </cell>
          <cell r="I11">
            <v>291564.22393224644</v>
          </cell>
          <cell r="J11">
            <v>290560.15058122698</v>
          </cell>
          <cell r="K11">
            <v>308202.71671194606</v>
          </cell>
          <cell r="L11">
            <v>312510.40289164125</v>
          </cell>
          <cell r="M11">
            <v>307319.40127422888</v>
          </cell>
          <cell r="N11">
            <v>305009.37236476556</v>
          </cell>
          <cell r="O11">
            <v>310866.87417058757</v>
          </cell>
          <cell r="P11">
            <v>299538.57262369536</v>
          </cell>
          <cell r="Q11">
            <v>315464.06856540579</v>
          </cell>
          <cell r="R11">
            <v>338657.36210765527</v>
          </cell>
        </row>
        <row r="12">
          <cell r="A12" t="str">
            <v>E1</v>
          </cell>
          <cell r="B12" t="str">
            <v>E1 Const. navale aéronautique et ferroviaire</v>
          </cell>
          <cell r="C12">
            <v>141998.83414552279</v>
          </cell>
          <cell r="D12">
            <v>134771.03503102835</v>
          </cell>
          <cell r="E12">
            <v>138728.28236984354</v>
          </cell>
          <cell r="F12">
            <v>140308.46999933908</v>
          </cell>
          <cell r="G12">
            <v>134506.64704826282</v>
          </cell>
          <cell r="H12">
            <v>131535.13128539559</v>
          </cell>
          <cell r="I12">
            <v>135814.57451549079</v>
          </cell>
          <cell r="J12">
            <v>139977.88276175898</v>
          </cell>
          <cell r="K12">
            <v>147720.05981432888</v>
          </cell>
          <cell r="L12">
            <v>144803.35444745509</v>
          </cell>
          <cell r="M12">
            <v>154397.57447914241</v>
          </cell>
          <cell r="N12">
            <v>137077.88244632541</v>
          </cell>
          <cell r="O12">
            <v>134550.71540595969</v>
          </cell>
          <cell r="P12">
            <v>145562.08668631982</v>
          </cell>
          <cell r="Q12">
            <v>165089.85526544863</v>
          </cell>
          <cell r="R12">
            <v>164456.6404456647</v>
          </cell>
        </row>
        <row r="13">
          <cell r="A13" t="str">
            <v>E2</v>
          </cell>
          <cell r="B13" t="str">
            <v>E2 Equipements mécaniques</v>
          </cell>
          <cell r="C13">
            <v>454606.56373090961</v>
          </cell>
          <cell r="D13">
            <v>429656.46305400535</v>
          </cell>
          <cell r="E13">
            <v>436066.06579462823</v>
          </cell>
          <cell r="F13">
            <v>407930.92101119703</v>
          </cell>
          <cell r="G13">
            <v>409431.99145012267</v>
          </cell>
          <cell r="H13">
            <v>411691.25622104004</v>
          </cell>
          <cell r="I13">
            <v>445443.3971791392</v>
          </cell>
          <cell r="J13">
            <v>450176.15397344151</v>
          </cell>
          <cell r="K13">
            <v>460723.75348550559</v>
          </cell>
          <cell r="L13">
            <v>460894.33482854173</v>
          </cell>
          <cell r="M13">
            <v>457411.02703139972</v>
          </cell>
          <cell r="N13">
            <v>457534.21113204194</v>
          </cell>
          <cell r="O13">
            <v>445840.07238508866</v>
          </cell>
          <cell r="P13">
            <v>437157.62688232015</v>
          </cell>
          <cell r="Q13">
            <v>413822.29674347257</v>
          </cell>
          <cell r="R13">
            <v>419157.21979107714</v>
          </cell>
        </row>
        <row r="14">
          <cell r="A14" t="str">
            <v>E3</v>
          </cell>
          <cell r="B14" t="str">
            <v>E3 Equipements électriques et électroniques</v>
          </cell>
          <cell r="C14">
            <v>267124.04096134135</v>
          </cell>
          <cell r="D14">
            <v>258996.5117159021</v>
          </cell>
          <cell r="E14">
            <v>264819.43378886755</v>
          </cell>
          <cell r="F14">
            <v>255538.27649601575</v>
          </cell>
          <cell r="G14">
            <v>246435.46408106163</v>
          </cell>
          <cell r="H14">
            <v>235300.73451175558</v>
          </cell>
          <cell r="I14">
            <v>252144.18871604747</v>
          </cell>
          <cell r="J14">
            <v>248482.75100318537</v>
          </cell>
          <cell r="K14">
            <v>237448.31877528393</v>
          </cell>
          <cell r="L14">
            <v>220135.50430919239</v>
          </cell>
          <cell r="M14">
            <v>240819.78474406339</v>
          </cell>
          <cell r="N14">
            <v>220378.59210405641</v>
          </cell>
          <cell r="O14">
            <v>233542.46109301483</v>
          </cell>
          <cell r="P14">
            <v>255701.4580511513</v>
          </cell>
          <cell r="Q14">
            <v>251950.23512306667</v>
          </cell>
          <cell r="R14">
            <v>218605.02537912666</v>
          </cell>
        </row>
        <row r="15">
          <cell r="A15" t="str">
            <v>F1</v>
          </cell>
          <cell r="B15" t="str">
            <v>F1 Ind. des produits minéraux</v>
          </cell>
          <cell r="C15">
            <v>258652.17821894982</v>
          </cell>
          <cell r="D15">
            <v>223407.75361602323</v>
          </cell>
          <cell r="E15">
            <v>229769.65570436977</v>
          </cell>
          <cell r="F15">
            <v>227518.5970101931</v>
          </cell>
          <cell r="G15">
            <v>213574.06771384884</v>
          </cell>
          <cell r="H15">
            <v>232469.76317144325</v>
          </cell>
          <cell r="I15">
            <v>212854.18660256625</v>
          </cell>
          <cell r="J15">
            <v>199742.59628511147</v>
          </cell>
          <cell r="K15">
            <v>207942.31454667871</v>
          </cell>
          <cell r="L15">
            <v>209443.77990635153</v>
          </cell>
          <cell r="M15">
            <v>192716.47496034889</v>
          </cell>
          <cell r="N15">
            <v>178874.34351566958</v>
          </cell>
          <cell r="O15">
            <v>169033.35987453253</v>
          </cell>
          <cell r="P15">
            <v>158028.23480200779</v>
          </cell>
          <cell r="Q15">
            <v>160508.75963995163</v>
          </cell>
          <cell r="R15">
            <v>131959.52311113416</v>
          </cell>
        </row>
        <row r="16">
          <cell r="A16" t="str">
            <v>F2</v>
          </cell>
          <cell r="B16" t="str">
            <v>F2 Ind. textile</v>
          </cell>
          <cell r="C16">
            <v>183547.01206299628</v>
          </cell>
          <cell r="D16">
            <v>156802.64743921877</v>
          </cell>
          <cell r="E16">
            <v>137967.85327066516</v>
          </cell>
          <cell r="F16">
            <v>129624.77928500186</v>
          </cell>
          <cell r="G16">
            <v>125603.5594480134</v>
          </cell>
          <cell r="H16">
            <v>134836.26394371031</v>
          </cell>
          <cell r="I16">
            <v>133433.96848111998</v>
          </cell>
          <cell r="J16">
            <v>126482.30215529724</v>
          </cell>
          <cell r="K16">
            <v>119904.39955678614</v>
          </cell>
          <cell r="L16">
            <v>108557.50857664581</v>
          </cell>
          <cell r="M16">
            <v>101108.93207953268</v>
          </cell>
          <cell r="N16">
            <v>83744.066525390372</v>
          </cell>
          <cell r="O16">
            <v>78058.728435275654</v>
          </cell>
          <cell r="P16">
            <v>71015.92502589435</v>
          </cell>
          <cell r="Q16">
            <v>57248.658899810376</v>
          </cell>
          <cell r="R16">
            <v>61628.281302840667</v>
          </cell>
        </row>
        <row r="17">
          <cell r="A17" t="str">
            <v>F3</v>
          </cell>
          <cell r="B17" t="str">
            <v>F3 Ind. bois et papier</v>
          </cell>
          <cell r="C17">
            <v>207180.10434673633</v>
          </cell>
          <cell r="D17">
            <v>194352.4391594452</v>
          </cell>
          <cell r="E17">
            <v>185714.79618223337</v>
          </cell>
          <cell r="F17">
            <v>186364.38015739963</v>
          </cell>
          <cell r="G17">
            <v>177521.56466744552</v>
          </cell>
          <cell r="H17">
            <v>179891.72301355758</v>
          </cell>
          <cell r="I17">
            <v>193499.25939034979</v>
          </cell>
          <cell r="J17">
            <v>193109.85355561995</v>
          </cell>
          <cell r="K17">
            <v>201020.90609712113</v>
          </cell>
          <cell r="L17">
            <v>184839.81168278892</v>
          </cell>
          <cell r="M17">
            <v>176129.47530599387</v>
          </cell>
          <cell r="N17">
            <v>185161.95000247544</v>
          </cell>
          <cell r="O17">
            <v>162706.17686090001</v>
          </cell>
          <cell r="P17">
            <v>155139.85937375508</v>
          </cell>
          <cell r="Q17">
            <v>170964.08291652356</v>
          </cell>
          <cell r="R17">
            <v>185046.57139758964</v>
          </cell>
        </row>
        <row r="18">
          <cell r="A18" t="str">
            <v>F4</v>
          </cell>
          <cell r="B18" t="str">
            <v>F4 Chimie caoutchouc plastiques</v>
          </cell>
          <cell r="C18">
            <v>353054.36506590631</v>
          </cell>
          <cell r="D18">
            <v>347933.38850809296</v>
          </cell>
          <cell r="E18">
            <v>373630.83449366735</v>
          </cell>
          <cell r="F18">
            <v>369487.64065988798</v>
          </cell>
          <cell r="G18">
            <v>381642.35397428792</v>
          </cell>
          <cell r="H18">
            <v>372727.8874206281</v>
          </cell>
          <cell r="I18">
            <v>376635.8807487326</v>
          </cell>
          <cell r="J18">
            <v>404257.16584619205</v>
          </cell>
          <cell r="K18">
            <v>395350.4505573145</v>
          </cell>
          <cell r="L18">
            <v>400834.64816899144</v>
          </cell>
          <cell r="M18">
            <v>382764.4746563774</v>
          </cell>
          <cell r="N18">
            <v>346825.98601900332</v>
          </cell>
          <cell r="O18">
            <v>330914.6893473278</v>
          </cell>
          <cell r="P18">
            <v>320840.34140705923</v>
          </cell>
          <cell r="Q18">
            <v>292949.53732937458</v>
          </cell>
          <cell r="R18">
            <v>314762.1255979102</v>
          </cell>
        </row>
        <row r="19">
          <cell r="A19" t="str">
            <v>F5</v>
          </cell>
          <cell r="B19" t="str">
            <v>F5 Métallurgie et transformation des métaux</v>
          </cell>
          <cell r="C19">
            <v>370128.27283869311</v>
          </cell>
          <cell r="D19">
            <v>368404.17823886388</v>
          </cell>
          <cell r="E19">
            <v>365786.40799687983</v>
          </cell>
          <cell r="F19">
            <v>384192.72057568916</v>
          </cell>
          <cell r="G19">
            <v>380261.8752227886</v>
          </cell>
          <cell r="H19">
            <v>397336.33087351976</v>
          </cell>
          <cell r="I19">
            <v>397431.174637207</v>
          </cell>
          <cell r="J19">
            <v>401105.86273941997</v>
          </cell>
          <cell r="K19">
            <v>413784.20167369401</v>
          </cell>
          <cell r="L19">
            <v>417157.28074657446</v>
          </cell>
          <cell r="M19">
            <v>447596.29414634267</v>
          </cell>
          <cell r="N19">
            <v>432313.25113769091</v>
          </cell>
          <cell r="O19">
            <v>423176.88744118711</v>
          </cell>
          <cell r="P19">
            <v>467114.49286909413</v>
          </cell>
          <cell r="Q19">
            <v>443333.77490859979</v>
          </cell>
          <cell r="R19">
            <v>386144.59608514339</v>
          </cell>
        </row>
        <row r="20">
          <cell r="A20" t="str">
            <v>F6</v>
          </cell>
          <cell r="B20" t="str">
            <v>F6 Composants électriques et électroniques</v>
          </cell>
          <cell r="C20">
            <v>127598.67028788797</v>
          </cell>
          <cell r="D20">
            <v>137152.29014145044</v>
          </cell>
          <cell r="E20">
            <v>141339.75598675871</v>
          </cell>
          <cell r="F20">
            <v>148011.13090761594</v>
          </cell>
          <cell r="G20">
            <v>141929.22120487527</v>
          </cell>
          <cell r="H20">
            <v>147510.61266517933</v>
          </cell>
          <cell r="I20">
            <v>147767.61741915933</v>
          </cell>
          <cell r="J20">
            <v>160576.40052951637</v>
          </cell>
          <cell r="K20">
            <v>167194.02260520833</v>
          </cell>
          <cell r="L20">
            <v>167807.06457517628</v>
          </cell>
          <cell r="M20">
            <v>167274.98920165811</v>
          </cell>
          <cell r="N20">
            <v>169442.93378546077</v>
          </cell>
          <cell r="O20">
            <v>169244.60127880322</v>
          </cell>
          <cell r="P20">
            <v>161267.62807744404</v>
          </cell>
          <cell r="Q20">
            <v>171475.3211591939</v>
          </cell>
          <cell r="R20">
            <v>195447.6705382528</v>
          </cell>
        </row>
        <row r="21">
          <cell r="A21" t="str">
            <v>G1</v>
          </cell>
          <cell r="B21" t="str">
            <v>G1 Production de combustibles et carburants</v>
          </cell>
          <cell r="C21">
            <v>58111.370560399773</v>
          </cell>
          <cell r="D21">
            <v>49406.040904470537</v>
          </cell>
          <cell r="E21">
            <v>54690.861264591753</v>
          </cell>
          <cell r="F21">
            <v>50987.613830502734</v>
          </cell>
          <cell r="G21">
            <v>42404.705997143101</v>
          </cell>
          <cell r="H21">
            <v>40743.979749442253</v>
          </cell>
          <cell r="I21">
            <v>36529.29931732011</v>
          </cell>
          <cell r="J21">
            <v>39616.381913705372</v>
          </cell>
          <cell r="K21">
            <v>36717.471702782954</v>
          </cell>
          <cell r="L21">
            <v>31515.082874977976</v>
          </cell>
          <cell r="M21">
            <v>34184.785393679849</v>
          </cell>
          <cell r="N21">
            <v>33181.231027326488</v>
          </cell>
          <cell r="O21">
            <v>34583.235613463628</v>
          </cell>
          <cell r="P21">
            <v>35803.820412716123</v>
          </cell>
          <cell r="Q21">
            <v>39214.980496595723</v>
          </cell>
          <cell r="R21">
            <v>36772.787826756496</v>
          </cell>
        </row>
        <row r="22">
          <cell r="A22" t="str">
            <v>G2</v>
          </cell>
          <cell r="B22" t="str">
            <v>G2 Eau gaz électricité</v>
          </cell>
          <cell r="C22">
            <v>217003.86007993502</v>
          </cell>
          <cell r="D22">
            <v>228570.47477979533</v>
          </cell>
          <cell r="E22">
            <v>223516.12692823185</v>
          </cell>
          <cell r="F22">
            <v>220166.05705229248</v>
          </cell>
          <cell r="G22">
            <v>219686.18740345829</v>
          </cell>
          <cell r="H22">
            <v>205580.537154625</v>
          </cell>
          <cell r="I22">
            <v>203801.88214413941</v>
          </cell>
          <cell r="J22">
            <v>206895.55413064166</v>
          </cell>
          <cell r="K22">
            <v>226186.02699175529</v>
          </cell>
          <cell r="L22">
            <v>218685.27040983606</v>
          </cell>
          <cell r="M22">
            <v>232005.7300831264</v>
          </cell>
          <cell r="N22">
            <v>226071.69733650083</v>
          </cell>
          <cell r="O22">
            <v>220435.43491374113</v>
          </cell>
          <cell r="P22">
            <v>240517.42889012827</v>
          </cell>
          <cell r="Q22">
            <v>196345.55802321588</v>
          </cell>
          <cell r="R22">
            <v>198035.31036333516</v>
          </cell>
        </row>
        <row r="23">
          <cell r="A23" t="str">
            <v>H0</v>
          </cell>
          <cell r="B23" t="str">
            <v>H0 Construction</v>
          </cell>
          <cell r="C23">
            <v>1505177.6279203873</v>
          </cell>
          <cell r="D23">
            <v>1461790.479591931</v>
          </cell>
          <cell r="E23">
            <v>1489310.3963868807</v>
          </cell>
          <cell r="F23">
            <v>1491675.3038942998</v>
          </cell>
          <cell r="G23">
            <v>1434967.6483067202</v>
          </cell>
          <cell r="H23">
            <v>1393838.2426634633</v>
          </cell>
          <cell r="I23">
            <v>1403887.3896724612</v>
          </cell>
          <cell r="J23">
            <v>1453721.1334960491</v>
          </cell>
          <cell r="K23">
            <v>1464718.0580492893</v>
          </cell>
          <cell r="L23">
            <v>1513134.0441360022</v>
          </cell>
          <cell r="M23">
            <v>1550919.8451951668</v>
          </cell>
          <cell r="N23">
            <v>1555033.9081455171</v>
          </cell>
          <cell r="O23">
            <v>1550361.0206297503</v>
          </cell>
          <cell r="P23">
            <v>1615755.2087483068</v>
          </cell>
          <cell r="Q23">
            <v>1652803.165715415</v>
          </cell>
          <cell r="R23">
            <v>1772715.2236066249</v>
          </cell>
        </row>
        <row r="24">
          <cell r="A24" t="str">
            <v>J1</v>
          </cell>
          <cell r="B24" t="str">
            <v>J1 Commerce et réparation automobile</v>
          </cell>
          <cell r="C24">
            <v>453124.48845209886</v>
          </cell>
          <cell r="D24">
            <v>462323.68127050926</v>
          </cell>
          <cell r="E24">
            <v>443680.36243245378</v>
          </cell>
          <cell r="F24">
            <v>433629.79876881163</v>
          </cell>
          <cell r="G24">
            <v>452656.98192279437</v>
          </cell>
          <cell r="H24">
            <v>445342.80247125449</v>
          </cell>
          <cell r="I24">
            <v>454535.71182301763</v>
          </cell>
          <cell r="J24">
            <v>449385.82716253673</v>
          </cell>
          <cell r="K24">
            <v>458913.3850904624</v>
          </cell>
          <cell r="L24">
            <v>465955.15105664037</v>
          </cell>
          <cell r="M24">
            <v>450204.12224556482</v>
          </cell>
          <cell r="N24">
            <v>458975.12095193495</v>
          </cell>
          <cell r="O24">
            <v>462668.97092532268</v>
          </cell>
          <cell r="P24">
            <v>435502.82845988369</v>
          </cell>
          <cell r="Q24">
            <v>491049.34422449855</v>
          </cell>
          <cell r="R24">
            <v>475468.70989081886</v>
          </cell>
        </row>
        <row r="25">
          <cell r="A25" t="str">
            <v>J2</v>
          </cell>
          <cell r="B25" t="str">
            <v>J2 Commerce de gros</v>
          </cell>
          <cell r="C25">
            <v>953314.88102859515</v>
          </cell>
          <cell r="D25">
            <v>921825.87539337564</v>
          </cell>
          <cell r="E25">
            <v>950746.49253984157</v>
          </cell>
          <cell r="F25">
            <v>996444.22477072338</v>
          </cell>
          <cell r="G25">
            <v>957802.16681020532</v>
          </cell>
          <cell r="H25">
            <v>970162.87454951101</v>
          </cell>
          <cell r="I25">
            <v>932767.45597975131</v>
          </cell>
          <cell r="J25">
            <v>939588.53266040632</v>
          </cell>
          <cell r="K25">
            <v>976138.63616491412</v>
          </cell>
          <cell r="L25">
            <v>997290.84694150381</v>
          </cell>
          <cell r="M25">
            <v>1010381.7705358479</v>
          </cell>
          <cell r="N25">
            <v>1011216.4047914903</v>
          </cell>
          <cell r="O25">
            <v>1023535.0174930631</v>
          </cell>
          <cell r="P25">
            <v>1043596.117839216</v>
          </cell>
          <cell r="Q25">
            <v>1037673.2927110438</v>
          </cell>
          <cell r="R25">
            <v>1023280.1472352101</v>
          </cell>
        </row>
        <row r="26">
          <cell r="A26" t="str">
            <v>J3</v>
          </cell>
          <cell r="B26" t="str">
            <v>J3 Commerce de détail, réparations</v>
          </cell>
          <cell r="C26">
            <v>1735810.5721520893</v>
          </cell>
          <cell r="D26">
            <v>1732543.1877563454</v>
          </cell>
          <cell r="E26">
            <v>1743633.9074778787</v>
          </cell>
          <cell r="F26">
            <v>1747003.5078200898</v>
          </cell>
          <cell r="G26">
            <v>1712023.7316511117</v>
          </cell>
          <cell r="H26">
            <v>1732554.4602711517</v>
          </cell>
          <cell r="I26">
            <v>1776712.300256928</v>
          </cell>
          <cell r="J26">
            <v>1810558.6906879575</v>
          </cell>
          <cell r="K26">
            <v>1820270.4100216476</v>
          </cell>
          <cell r="L26">
            <v>1818763.3372155251</v>
          </cell>
          <cell r="M26">
            <v>1815402.1321883739</v>
          </cell>
          <cell r="N26">
            <v>1834751.7864688041</v>
          </cell>
          <cell r="O26">
            <v>1816635.8402702378</v>
          </cell>
          <cell r="P26">
            <v>1845832.3639550633</v>
          </cell>
          <cell r="Q26">
            <v>1971274.5180612344</v>
          </cell>
          <cell r="R26">
            <v>1905351.9805782295</v>
          </cell>
        </row>
        <row r="27">
          <cell r="A27" t="str">
            <v>K0</v>
          </cell>
          <cell r="B27" t="str">
            <v>K0 Transports</v>
          </cell>
          <cell r="C27">
            <v>854296.22996858612</v>
          </cell>
          <cell r="D27">
            <v>862284.49235925172</v>
          </cell>
          <cell r="E27">
            <v>861536.15243096836</v>
          </cell>
          <cell r="F27">
            <v>876532.80099473055</v>
          </cell>
          <cell r="G27">
            <v>882245.96383865038</v>
          </cell>
          <cell r="H27">
            <v>905170.57490990218</v>
          </cell>
          <cell r="I27">
            <v>906350.73103532568</v>
          </cell>
          <cell r="J27">
            <v>973732.65171885991</v>
          </cell>
          <cell r="K27">
            <v>1027309.0489220476</v>
          </cell>
          <cell r="L27">
            <v>1064721.7224550236</v>
          </cell>
          <cell r="M27">
            <v>1047881.9342882289</v>
          </cell>
          <cell r="N27">
            <v>1084219.1435685875</v>
          </cell>
          <cell r="O27">
            <v>1060431.8494390156</v>
          </cell>
          <cell r="P27">
            <v>1043164.8673412479</v>
          </cell>
          <cell r="Q27">
            <v>1142707.690881629</v>
          </cell>
          <cell r="R27">
            <v>1173019.5861757188</v>
          </cell>
        </row>
        <row r="28">
          <cell r="A28" t="str">
            <v>L0</v>
          </cell>
          <cell r="B28" t="str">
            <v>L0 Activités financières</v>
          </cell>
          <cell r="C28">
            <v>705287.58031517419</v>
          </cell>
          <cell r="D28">
            <v>682969.97938032879</v>
          </cell>
          <cell r="E28">
            <v>681394.50109402917</v>
          </cell>
          <cell r="F28">
            <v>672752.40442004509</v>
          </cell>
          <cell r="G28">
            <v>658578.39568811422</v>
          </cell>
          <cell r="H28">
            <v>671040.24197700352</v>
          </cell>
          <cell r="I28">
            <v>681593.51426090545</v>
          </cell>
          <cell r="J28">
            <v>681281.71927356976</v>
          </cell>
          <cell r="K28">
            <v>685749.54437878006</v>
          </cell>
          <cell r="L28">
            <v>686910.78763995145</v>
          </cell>
          <cell r="M28">
            <v>742634.64448818809</v>
          </cell>
          <cell r="N28">
            <v>683706.67139301077</v>
          </cell>
          <cell r="O28">
            <v>750912.89660996501</v>
          </cell>
          <cell r="P28">
            <v>800451.06963588553</v>
          </cell>
          <cell r="Q28">
            <v>821168.90907978732</v>
          </cell>
          <cell r="R28">
            <v>800854.30992686015</v>
          </cell>
        </row>
        <row r="29">
          <cell r="A29" t="str">
            <v>M0</v>
          </cell>
          <cell r="B29" t="str">
            <v>M0 Activités immobilières</v>
          </cell>
          <cell r="C29">
            <v>253284.66234433767</v>
          </cell>
          <cell r="D29">
            <v>236184.48796900193</v>
          </cell>
          <cell r="E29">
            <v>216902.39489458842</v>
          </cell>
          <cell r="F29">
            <v>219215.72875841413</v>
          </cell>
          <cell r="G29">
            <v>228789.34438798303</v>
          </cell>
          <cell r="H29">
            <v>230669.14535781706</v>
          </cell>
          <cell r="I29">
            <v>232839.27423564551</v>
          </cell>
          <cell r="J29">
            <v>249062.99094030532</v>
          </cell>
          <cell r="K29">
            <v>264143.7510756728</v>
          </cell>
          <cell r="L29">
            <v>275564.44410390127</v>
          </cell>
          <cell r="M29">
            <v>294057.88783942466</v>
          </cell>
          <cell r="N29">
            <v>313967.19634997455</v>
          </cell>
          <cell r="O29">
            <v>347803.94257449632</v>
          </cell>
          <cell r="P29">
            <v>359642.85714285716</v>
          </cell>
          <cell r="Q29">
            <v>361896.53013499454</v>
          </cell>
          <cell r="R29">
            <v>389338.71399422945</v>
          </cell>
        </row>
        <row r="30">
          <cell r="A30" t="str">
            <v>N1</v>
          </cell>
          <cell r="B30" t="str">
            <v>N1 Postes et télécom</v>
          </cell>
          <cell r="C30">
            <v>493691.29219846783</v>
          </cell>
          <cell r="D30">
            <v>495231.02605277003</v>
          </cell>
          <cell r="E30">
            <v>492828.09578987688</v>
          </cell>
          <cell r="F30">
            <v>478165.18365666678</v>
          </cell>
          <cell r="G30">
            <v>475104.7668384795</v>
          </cell>
          <cell r="H30">
            <v>482075.40586922941</v>
          </cell>
          <cell r="I30">
            <v>495886.23848725669</v>
          </cell>
          <cell r="J30">
            <v>500807.09055557853</v>
          </cell>
          <cell r="K30">
            <v>530257.90311169648</v>
          </cell>
          <cell r="L30">
            <v>516273.26655775565</v>
          </cell>
          <cell r="M30">
            <v>501157.84878889425</v>
          </cell>
          <cell r="N30">
            <v>485959.43212447676</v>
          </cell>
          <cell r="O30">
            <v>497020.84690553742</v>
          </cell>
          <cell r="P30">
            <v>453334.53509680502</v>
          </cell>
          <cell r="Q30">
            <v>423866.62457005464</v>
          </cell>
          <cell r="R30">
            <v>422533.28112536424</v>
          </cell>
        </row>
        <row r="31">
          <cell r="A31" t="str">
            <v>N2</v>
          </cell>
          <cell r="B31" t="str">
            <v>N2 Conseils et assistance</v>
          </cell>
          <cell r="C31">
            <v>936821.78654074774</v>
          </cell>
          <cell r="D31">
            <v>953582.61371471814</v>
          </cell>
          <cell r="E31">
            <v>951616.98374547996</v>
          </cell>
          <cell r="F31">
            <v>919977.80920855678</v>
          </cell>
          <cell r="G31">
            <v>937565.14859076194</v>
          </cell>
          <cell r="H31">
            <v>960079.41479320405</v>
          </cell>
          <cell r="I31">
            <v>1059689.7667786218</v>
          </cell>
          <cell r="J31">
            <v>1110479.1982790716</v>
          </cell>
          <cell r="K31">
            <v>1180650.2525928093</v>
          </cell>
          <cell r="L31">
            <v>1258272.9391470498</v>
          </cell>
          <cell r="M31">
            <v>1260490.679400784</v>
          </cell>
          <cell r="N31">
            <v>1292727.8631703085</v>
          </cell>
          <cell r="O31">
            <v>1312281.8989021596</v>
          </cell>
          <cell r="P31">
            <v>1319827.1054099274</v>
          </cell>
          <cell r="Q31">
            <v>1311366.1895665023</v>
          </cell>
          <cell r="R31">
            <v>1412153.89469837</v>
          </cell>
        </row>
        <row r="32">
          <cell r="A32" t="str">
            <v>N3</v>
          </cell>
          <cell r="B32" t="str">
            <v>N3 Services opérationnels</v>
          </cell>
          <cell r="C32">
            <v>686040.62973494187</v>
          </cell>
          <cell r="D32">
            <v>734527.15410303767</v>
          </cell>
          <cell r="E32">
            <v>815550.2032227607</v>
          </cell>
          <cell r="F32">
            <v>870510.72064825939</v>
          </cell>
          <cell r="G32">
            <v>930402.66463370749</v>
          </cell>
          <cell r="H32">
            <v>1028853.0118414278</v>
          </cell>
          <cell r="I32">
            <v>1090487.6070299989</v>
          </cell>
          <cell r="J32">
            <v>1226767.2849873828</v>
          </cell>
          <cell r="K32">
            <v>1292302.9730009176</v>
          </cell>
          <cell r="L32">
            <v>1278186.1508271771</v>
          </cell>
          <cell r="M32">
            <v>1231309.285127705</v>
          </cell>
          <cell r="N32">
            <v>1250608.9607426664</v>
          </cell>
          <cell r="O32">
            <v>1304727.503920859</v>
          </cell>
          <cell r="P32">
            <v>1374164.6681539321</v>
          </cell>
          <cell r="Q32">
            <v>1412831.9443176631</v>
          </cell>
          <cell r="R32">
            <v>1415742.2233620584</v>
          </cell>
        </row>
        <row r="33">
          <cell r="A33" t="str">
            <v>N4</v>
          </cell>
          <cell r="B33" t="str">
            <v>N4 Recherche et développement</v>
          </cell>
          <cell r="C33">
            <v>117905.0968426929</v>
          </cell>
          <cell r="D33">
            <v>127287.09039827342</v>
          </cell>
          <cell r="E33">
            <v>145622.17249265796</v>
          </cell>
          <cell r="F33">
            <v>142069.07820694524</v>
          </cell>
          <cell r="G33">
            <v>138187.92371892778</v>
          </cell>
          <cell r="H33">
            <v>138037.36227904583</v>
          </cell>
          <cell r="I33">
            <v>139825.59560701472</v>
          </cell>
          <cell r="J33">
            <v>137256.75753940345</v>
          </cell>
          <cell r="K33">
            <v>142769.05232512226</v>
          </cell>
          <cell r="L33">
            <v>139672.52692766339</v>
          </cell>
          <cell r="M33">
            <v>137851.0062681862</v>
          </cell>
          <cell r="N33">
            <v>133682.17189175237</v>
          </cell>
          <cell r="O33">
            <v>132941.25708770659</v>
          </cell>
          <cell r="P33">
            <v>134941.28953868218</v>
          </cell>
          <cell r="Q33">
            <v>126797.10846151311</v>
          </cell>
          <cell r="R33">
            <v>149031.88117583774</v>
          </cell>
        </row>
        <row r="34">
          <cell r="A34" t="str">
            <v>P1</v>
          </cell>
          <cell r="B34" t="str">
            <v>P1 Hôtels et restaurants</v>
          </cell>
          <cell r="C34">
            <v>712227.29766798427</v>
          </cell>
          <cell r="D34">
            <v>726212.77176370716</v>
          </cell>
          <cell r="E34">
            <v>725679.49047512736</v>
          </cell>
          <cell r="F34">
            <v>710505.4463263267</v>
          </cell>
          <cell r="G34">
            <v>719669.5821765674</v>
          </cell>
          <cell r="H34">
            <v>719456.8542989532</v>
          </cell>
          <cell r="I34">
            <v>756052.46938635199</v>
          </cell>
          <cell r="J34">
            <v>785394.77143920923</v>
          </cell>
          <cell r="K34">
            <v>795391.85568521079</v>
          </cell>
          <cell r="L34">
            <v>772884.65383903449</v>
          </cell>
          <cell r="M34">
            <v>806304.05998043797</v>
          </cell>
          <cell r="N34">
            <v>833027.24916220352</v>
          </cell>
          <cell r="O34">
            <v>849693.40089274943</v>
          </cell>
          <cell r="P34">
            <v>910720.81905824249</v>
          </cell>
          <cell r="Q34">
            <v>872523.29176998686</v>
          </cell>
          <cell r="R34">
            <v>875713.92142904794</v>
          </cell>
        </row>
        <row r="35">
          <cell r="A35" t="str">
            <v>P2</v>
          </cell>
          <cell r="B35" t="str">
            <v>P2 Act. récréatives culturelles et sportives</v>
          </cell>
          <cell r="C35">
            <v>290386.61442537868</v>
          </cell>
          <cell r="D35">
            <v>285150.29683625157</v>
          </cell>
          <cell r="E35">
            <v>314877.68093609635</v>
          </cell>
          <cell r="F35">
            <v>317779.77801718272</v>
          </cell>
          <cell r="G35">
            <v>321981.66358340293</v>
          </cell>
          <cell r="H35">
            <v>338876.2725244551</v>
          </cell>
          <cell r="I35">
            <v>334655.19366363052</v>
          </cell>
          <cell r="J35">
            <v>367672.03739709588</v>
          </cell>
          <cell r="K35">
            <v>371905.67973973806</v>
          </cell>
          <cell r="L35">
            <v>378231.00256523071</v>
          </cell>
          <cell r="M35">
            <v>381207.86408552388</v>
          </cell>
          <cell r="N35">
            <v>418055.2973254628</v>
          </cell>
          <cell r="O35">
            <v>426566.80902400776</v>
          </cell>
          <cell r="P35">
            <v>442613.44713568641</v>
          </cell>
          <cell r="Q35">
            <v>464404.80993003235</v>
          </cell>
          <cell r="R35">
            <v>444700.05509569874</v>
          </cell>
        </row>
        <row r="36">
          <cell r="A36" t="str">
            <v>P3</v>
          </cell>
          <cell r="B36" t="str">
            <v>P3 Services personnels et domestiques</v>
          </cell>
          <cell r="C36">
            <v>681954.90869605797</v>
          </cell>
          <cell r="D36">
            <v>737248.58851494861</v>
          </cell>
          <cell r="E36">
            <v>775047.34804547054</v>
          </cell>
          <cell r="F36">
            <v>813280.95044533501</v>
          </cell>
          <cell r="G36">
            <v>837320.38359963882</v>
          </cell>
          <cell r="H36">
            <v>854873.31731594307</v>
          </cell>
          <cell r="I36">
            <v>900119.14465123729</v>
          </cell>
          <cell r="J36">
            <v>913757.85132172261</v>
          </cell>
          <cell r="K36">
            <v>927608.76073535718</v>
          </cell>
          <cell r="L36">
            <v>931300.20371424116</v>
          </cell>
          <cell r="M36">
            <v>890340.81508483016</v>
          </cell>
          <cell r="N36">
            <v>902694.73513940815</v>
          </cell>
          <cell r="O36">
            <v>883431.67088913021</v>
          </cell>
          <cell r="P36">
            <v>852822.93243566249</v>
          </cell>
          <cell r="Q36">
            <v>877234.70302596828</v>
          </cell>
          <cell r="R36">
            <v>911779.15149113338</v>
          </cell>
        </row>
        <row r="37">
          <cell r="A37" t="str">
            <v>Q1</v>
          </cell>
          <cell r="B37" t="str">
            <v>Q1 Education</v>
          </cell>
          <cell r="C37">
            <v>1643030.6568941015</v>
          </cell>
          <cell r="D37">
            <v>1620073.9075199836</v>
          </cell>
          <cell r="E37">
            <v>1668591.5621642238</v>
          </cell>
          <cell r="F37">
            <v>1683071.4222813919</v>
          </cell>
          <cell r="G37">
            <v>1665687.6622529593</v>
          </cell>
          <cell r="H37">
            <v>1737486.1523940279</v>
          </cell>
          <cell r="I37">
            <v>1736552.0766098741</v>
          </cell>
          <cell r="J37">
            <v>1761508.4077276299</v>
          </cell>
          <cell r="K37">
            <v>1786813.6018370092</v>
          </cell>
          <cell r="L37">
            <v>1814092.5838982875</v>
          </cell>
          <cell r="M37">
            <v>1793993.6829087129</v>
          </cell>
          <cell r="N37">
            <v>1778304.3961818065</v>
          </cell>
          <cell r="O37">
            <v>1809876.1153335746</v>
          </cell>
          <cell r="P37">
            <v>1777514.2618118078</v>
          </cell>
          <cell r="Q37">
            <v>1735884.3922889798</v>
          </cell>
          <cell r="R37">
            <v>1781630.4514414787</v>
          </cell>
        </row>
        <row r="38">
          <cell r="A38" t="str">
            <v>Q2</v>
          </cell>
          <cell r="B38" t="str">
            <v>Q2 Santé action sociale</v>
          </cell>
          <cell r="C38">
            <v>2374995.5922278706</v>
          </cell>
          <cell r="D38">
            <v>2479006.6332322126</v>
          </cell>
          <cell r="E38">
            <v>2567778.9606505632</v>
          </cell>
          <cell r="F38">
            <v>2607250.6828944632</v>
          </cell>
          <cell r="G38">
            <v>2653250.1499741105</v>
          </cell>
          <cell r="H38">
            <v>2682660.4530633255</v>
          </cell>
          <cell r="I38">
            <v>2723383.2956811138</v>
          </cell>
          <cell r="J38">
            <v>2774027.0980019029</v>
          </cell>
          <cell r="K38">
            <v>2833856.6664685612</v>
          </cell>
          <cell r="L38">
            <v>2881784.7854437171</v>
          </cell>
          <cell r="M38">
            <v>2895295.6617875975</v>
          </cell>
          <cell r="N38">
            <v>2994140.071690551</v>
          </cell>
          <cell r="O38">
            <v>3049028.251900109</v>
          </cell>
          <cell r="P38">
            <v>3078837.7121344912</v>
          </cell>
          <cell r="Q38">
            <v>3144385.847962847</v>
          </cell>
          <cell r="R38">
            <v>3239694.7370989276</v>
          </cell>
        </row>
        <row r="39">
          <cell r="A39" t="str">
            <v>R1</v>
          </cell>
          <cell r="B39" t="str">
            <v>R1 Administration publique</v>
          </cell>
          <cell r="C39">
            <v>2542560.2249328801</v>
          </cell>
          <cell r="D39">
            <v>2560349.5073823435</v>
          </cell>
          <cell r="E39">
            <v>2528426.7547680824</v>
          </cell>
          <cell r="F39">
            <v>2563625.6124775866</v>
          </cell>
          <cell r="G39">
            <v>2464854.8142713048</v>
          </cell>
          <cell r="H39">
            <v>2468847.0911275097</v>
          </cell>
          <cell r="I39">
            <v>2352178.7976074372</v>
          </cell>
          <cell r="J39">
            <v>2424532.5772556155</v>
          </cell>
          <cell r="K39">
            <v>2360330.3077584403</v>
          </cell>
          <cell r="L39">
            <v>2371712.5190073471</v>
          </cell>
          <cell r="M39">
            <v>2354474.5670244866</v>
          </cell>
          <cell r="N39">
            <v>2388373.5223735715</v>
          </cell>
          <cell r="O39">
            <v>2443479.618771866</v>
          </cell>
          <cell r="P39">
            <v>2430608.0392000633</v>
          </cell>
          <cell r="Q39">
            <v>2567147.7505916893</v>
          </cell>
          <cell r="R39">
            <v>2681522.6324861404</v>
          </cell>
        </row>
        <row r="40">
          <cell r="A40" t="str">
            <v>R2</v>
          </cell>
          <cell r="B40" t="str">
            <v>R2 Act. associatives et extra-territoriales</v>
          </cell>
          <cell r="C40">
            <v>262968.22176737862</v>
          </cell>
          <cell r="D40">
            <v>264599.46491689503</v>
          </cell>
          <cell r="E40">
            <v>279697.82945305493</v>
          </cell>
          <cell r="F40">
            <v>290580.38190081296</v>
          </cell>
          <cell r="G40">
            <v>303755.34267592599</v>
          </cell>
          <cell r="H40">
            <v>292840.47708941135</v>
          </cell>
          <cell r="I40">
            <v>284032.30652098072</v>
          </cell>
          <cell r="J40">
            <v>290109.9644231167</v>
          </cell>
          <cell r="K40">
            <v>301491.35100435477</v>
          </cell>
          <cell r="L40">
            <v>312160.34643317596</v>
          </cell>
          <cell r="M40">
            <v>309098.38478377578</v>
          </cell>
          <cell r="N40">
            <v>308102.7941459344</v>
          </cell>
          <cell r="O40">
            <v>311782.25358909398</v>
          </cell>
          <cell r="P40">
            <v>310319.83507290261</v>
          </cell>
          <cell r="Q40">
            <v>331101.94422355748</v>
          </cell>
          <cell r="R40">
            <v>333087.87170288805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topLeftCell="A13" zoomScale="70" zoomScaleNormal="70" workbookViewId="0">
      <selection activeCell="D55" sqref="D55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41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332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42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19" t="s">
        <v>15</v>
      </c>
      <c r="B3" s="11">
        <f>VLOOKUP(A3,'Créa par région'!$B$3:$D$16,3,FALSE)</f>
        <v>7.9890160907807831E-2</v>
      </c>
      <c r="C3" s="11">
        <f>VLOOKUP(A3,'BDR par région'!$B$3:$E$16,4,FALSE)</f>
        <v>0.28545188100281271</v>
      </c>
      <c r="D3" s="1">
        <f t="shared" ref="D3:D16" si="0">SUM(B3:C3)</f>
        <v>0.36534204191062053</v>
      </c>
      <c r="E3" s="1">
        <f>-VLOOKUP(A3,'Jeunes deb par région'!$B$3:$D$16,3,FALSE)</f>
        <v>-0.24017606068100739</v>
      </c>
      <c r="F3" s="6">
        <f>VLOOKUP(A3,'Mob géo par région'!$B$3:$D$14,3,FALSE)</f>
        <v>-3.6833997324131812E-2</v>
      </c>
      <c r="G3" s="1">
        <f t="shared" ref="G3:G16" si="1">B3+C3+E3+F3</f>
        <v>8.8331983905481332E-2</v>
      </c>
      <c r="H3" s="27"/>
      <c r="I3" s="4">
        <f>0.05</f>
        <v>0.05</v>
      </c>
      <c r="J3" s="23">
        <f t="shared" ref="J3:J16" si="2">G3/D3</f>
        <v>0.24177886411192556</v>
      </c>
      <c r="K3" s="23">
        <f t="shared" ref="K3:K16" si="3">-E3</f>
        <v>0.24017606068100739</v>
      </c>
      <c r="L3" s="23">
        <f t="shared" ref="L3:L16" si="4">ABS(B3)</f>
        <v>7.9890160907807831E-2</v>
      </c>
      <c r="M3" s="46">
        <f t="shared" ref="M3:M15" si="5">M4-1.075</f>
        <v>0.52500000000000346</v>
      </c>
      <c r="N3" s="2">
        <v>200.20957002671838</v>
      </c>
      <c r="O3" s="19">
        <f>VLOOKUP(A3,'Mob géo par région'!$B$3:$C$15,2,FALSE)</f>
        <v>2266.5580594334947</v>
      </c>
      <c r="P3" s="1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11</v>
      </c>
      <c r="B4" s="11">
        <f>VLOOKUP(A4,'Créa par région'!$B$3:$D$16,3,FALSE)</f>
        <v>7.6483469765120105E-2</v>
      </c>
      <c r="C4" s="11">
        <f>VLOOKUP(A4,'BDR par région'!$B$3:$E$16,4,FALSE)</f>
        <v>0.27332399766649451</v>
      </c>
      <c r="D4" s="1">
        <f t="shared" si="0"/>
        <v>0.34980746743161462</v>
      </c>
      <c r="E4" s="1">
        <f>-VLOOKUP(A4,'Jeunes deb par région'!$B$3:$D$16,3,FALSE)</f>
        <v>-0.20946620053604972</v>
      </c>
      <c r="F4" s="6">
        <f>VLOOKUP(A4,'Mob géo par région'!$B$3:$D$16,3,FALSE)</f>
        <v>-6.3661176524736546E-2</v>
      </c>
      <c r="G4" s="1">
        <f t="shared" si="1"/>
        <v>7.6680090370828347E-2</v>
      </c>
      <c r="H4" s="27"/>
      <c r="I4" s="4">
        <f t="shared" ref="I4:I16" si="6">I3+C3+IF(B3&gt;0,B3,0)+IF(F3&gt;0,F3,0)-IF(B4&gt;0,B4,0)-IF(F4&gt;0,F4,0)-C4</f>
        <v>6.5534574479005903E-2</v>
      </c>
      <c r="J4" s="23">
        <f t="shared" si="2"/>
        <v>0.21920655649187612</v>
      </c>
      <c r="K4" s="23">
        <f t="shared" si="3"/>
        <v>0.20946620053604972</v>
      </c>
      <c r="L4" s="23">
        <f t="shared" si="4"/>
        <v>7.6483469765120105E-2</v>
      </c>
      <c r="M4" s="46">
        <f t="shared" si="5"/>
        <v>1.6000000000000034</v>
      </c>
      <c r="N4" s="2">
        <v>10.216151578257893</v>
      </c>
      <c r="O4" s="19">
        <f>VLOOKUP(A4,'Mob géo par région'!$B$3:$C$15,2,FALSE)</f>
        <v>133.23082339694872</v>
      </c>
      <c r="P4" s="1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17</v>
      </c>
      <c r="B5" s="11">
        <f>VLOOKUP(A5,'Créa par région'!$B$3:$D$16,3,FALSE)</f>
        <v>4.3429787134879883E-2</v>
      </c>
      <c r="C5" s="11">
        <f>VLOOKUP(A5,'BDR par région'!$B$3:$E$16,4,FALSE)</f>
        <v>0.28706460150361301</v>
      </c>
      <c r="D5" s="1">
        <f t="shared" si="0"/>
        <v>0.3304943886384929</v>
      </c>
      <c r="E5" s="1">
        <f>-VLOOKUP(A5,'Jeunes deb par région'!$B$3:$D$16,3,FALSE)</f>
        <v>-0.24058491776154273</v>
      </c>
      <c r="F5" s="6">
        <f>VLOOKUP(A5,'Mob géo par région'!$B$3:$D$14,3,FALSE)</f>
        <v>-1.8583463151643671E-2</v>
      </c>
      <c r="G5" s="1">
        <f t="shared" si="1"/>
        <v>7.1326007725306506E-2</v>
      </c>
      <c r="H5" s="27"/>
      <c r="I5" s="4">
        <f t="shared" si="6"/>
        <v>8.4847653272127621E-2</v>
      </c>
      <c r="J5" s="23">
        <f t="shared" si="2"/>
        <v>0.21581609303305163</v>
      </c>
      <c r="K5" s="23">
        <f t="shared" si="3"/>
        <v>0.24058491776154273</v>
      </c>
      <c r="L5" s="23">
        <f t="shared" si="4"/>
        <v>4.3429787134879883E-2</v>
      </c>
      <c r="M5" s="46">
        <f t="shared" si="5"/>
        <v>2.6750000000000034</v>
      </c>
      <c r="N5" s="2">
        <v>137.28086948882205</v>
      </c>
      <c r="O5" s="19">
        <f>VLOOKUP(A5,'Mob géo par région'!$B$3:$C$15,2,FALSE)</f>
        <v>1924.6958278882448</v>
      </c>
      <c r="P5" s="1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16</v>
      </c>
      <c r="B6" s="11">
        <f>VLOOKUP(A6,'Créa par région'!$B$3:$D$16,3,FALSE)</f>
        <v>5.4390894200106885E-2</v>
      </c>
      <c r="C6" s="11">
        <f>VLOOKUP(A6,'BDR par région'!$B$3:$E$16,4,FALSE)</f>
        <v>0.2946712369769563</v>
      </c>
      <c r="D6" s="1">
        <f t="shared" si="0"/>
        <v>0.3490621311770632</v>
      </c>
      <c r="E6" s="1">
        <f>-VLOOKUP(A6,'Jeunes deb par région'!$B$3:$D$16,3,FALSE)</f>
        <v>-0.23295451241231929</v>
      </c>
      <c r="F6" s="6">
        <f>VLOOKUP(A6,'Mob géo par région'!$B$3:$D$14,3,FALSE)</f>
        <v>-5.4500185129042075E-2</v>
      </c>
      <c r="G6" s="1">
        <f t="shared" si="1"/>
        <v>6.1607433635701828E-2</v>
      </c>
      <c r="H6" s="27"/>
      <c r="I6" s="4">
        <f t="shared" si="6"/>
        <v>6.6279910733557323E-2</v>
      </c>
      <c r="J6" s="23">
        <f t="shared" si="2"/>
        <v>0.17649417720552221</v>
      </c>
      <c r="K6" s="23">
        <f t="shared" si="3"/>
        <v>0.23295451241231929</v>
      </c>
      <c r="L6" s="23">
        <f t="shared" si="4"/>
        <v>5.4390894200106885E-2</v>
      </c>
      <c r="M6" s="46">
        <f t="shared" si="5"/>
        <v>3.7500000000000036</v>
      </c>
      <c r="N6" s="2">
        <v>145.8243287187108</v>
      </c>
      <c r="O6" s="19">
        <f>VLOOKUP(A6,'Mob géo par région'!$B$3:$C$15,2,FALSE)</f>
        <v>2366.9924246642345</v>
      </c>
      <c r="P6" s="1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19" t="s">
        <v>14</v>
      </c>
      <c r="B7" s="11">
        <f>VLOOKUP(A7,'Créa par région'!$B$3:$D$16,3,FALSE)</f>
        <v>7.3442050592377503E-2</v>
      </c>
      <c r="C7" s="11">
        <f>VLOOKUP(A7,'BDR par région'!$B$3:$E$16,4,FALSE)</f>
        <v>0.27812940632940075</v>
      </c>
      <c r="D7" s="1">
        <f t="shared" si="0"/>
        <v>0.35157145692177827</v>
      </c>
      <c r="E7" s="1">
        <f>-VLOOKUP(A7,'Jeunes deb par région'!$B$3:$D$16,3,FALSE)</f>
        <v>-0.25255892525683682</v>
      </c>
      <c r="F7" s="6">
        <f>VLOOKUP(A7,'Mob géo par région'!$B$3:$D$14,3,FALSE)</f>
        <v>-3.8223650542502756E-2</v>
      </c>
      <c r="G7" s="1">
        <f t="shared" si="1"/>
        <v>6.0788881122438694E-2</v>
      </c>
      <c r="H7" s="27"/>
      <c r="I7" s="4">
        <f t="shared" si="6"/>
        <v>6.3770584988842249E-2</v>
      </c>
      <c r="J7" s="34">
        <f t="shared" si="2"/>
        <v>0.17290618998107038</v>
      </c>
      <c r="K7" s="23">
        <f t="shared" si="3"/>
        <v>0.25255892525683682</v>
      </c>
      <c r="L7" s="23">
        <f t="shared" si="4"/>
        <v>7.3442050592377503E-2</v>
      </c>
      <c r="M7" s="46">
        <f t="shared" si="5"/>
        <v>4.8250000000000037</v>
      </c>
      <c r="N7" s="2">
        <v>95.010104126877224</v>
      </c>
      <c r="O7" s="19">
        <f>VLOOKUP(A7,'Mob géo par région'!$B$3:$C$15,2,FALSE)</f>
        <v>1562.9520131405509</v>
      </c>
      <c r="P7" s="1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9</v>
      </c>
      <c r="B8" s="11">
        <f>VLOOKUP(A8,'Créa par région'!$B$3:$D$16,3,FALSE)</f>
        <v>5.7301089797413288E-2</v>
      </c>
      <c r="C8" s="11">
        <f>VLOOKUP(A8,'BDR par région'!$B$3:$E$16,4,FALSE)</f>
        <v>0.29107440391832334</v>
      </c>
      <c r="D8" s="1">
        <f t="shared" si="0"/>
        <v>0.34837549371573662</v>
      </c>
      <c r="E8" s="1">
        <f>-VLOOKUP(A8,'Jeunes deb par région'!$B$3:$D$16,3,FALSE)</f>
        <v>-0.24144967961791783</v>
      </c>
      <c r="F8" s="6">
        <f>VLOOKUP(A8,'Mob géo par région'!$B$3:$D$14,3,FALSE)</f>
        <v>-5.1861229754506924E-2</v>
      </c>
      <c r="G8" s="1">
        <f t="shared" si="1"/>
        <v>5.5064584343311865E-2</v>
      </c>
      <c r="H8" s="27"/>
      <c r="I8" s="4">
        <f t="shared" si="6"/>
        <v>6.6966548194883901E-2</v>
      </c>
      <c r="J8" s="23">
        <f t="shared" si="2"/>
        <v>0.15806101558981306</v>
      </c>
      <c r="K8" s="23">
        <f t="shared" si="3"/>
        <v>0.24144967961791783</v>
      </c>
      <c r="L8" s="23">
        <f t="shared" si="4"/>
        <v>5.7301089797413288E-2</v>
      </c>
      <c r="M8" s="46">
        <f t="shared" si="5"/>
        <v>5.9000000000000039</v>
      </c>
      <c r="N8" s="2">
        <v>73.138209058435592</v>
      </c>
      <c r="O8" s="19">
        <f>VLOOKUP(A8,'Mob géo par région'!$B$3:$C$15,2,FALSE)</f>
        <v>1328.225935611169</v>
      </c>
      <c r="P8" s="1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7</v>
      </c>
      <c r="B9" s="11">
        <f>VLOOKUP(A9,'Créa par région'!$B$3:$D$16,3,FALSE)</f>
        <v>5.8980870691337201E-2</v>
      </c>
      <c r="C9" s="11">
        <f>VLOOKUP(A9,'BDR par région'!$B$3:$E$16,4,FALSE)</f>
        <v>0.28186293647956157</v>
      </c>
      <c r="D9" s="1">
        <f t="shared" si="0"/>
        <v>0.34084380717089879</v>
      </c>
      <c r="E9" s="1">
        <f>-VLOOKUP(A9,'Jeunes deb par région'!$B$3:$D$16,3,FALSE)</f>
        <v>-0.27050588503445577</v>
      </c>
      <c r="F9" s="6">
        <f>VLOOKUP(A9,'Mob géo par région'!$B$3:$D$14,3,FALSE)</f>
        <v>-1.6837543972227597E-2</v>
      </c>
      <c r="G9" s="1">
        <f t="shared" si="1"/>
        <v>5.350037816421542E-2</v>
      </c>
      <c r="H9" s="27"/>
      <c r="I9" s="4">
        <f t="shared" si="6"/>
        <v>7.449823473972178E-2</v>
      </c>
      <c r="J9" s="23">
        <f t="shared" si="2"/>
        <v>0.15696450115460181</v>
      </c>
      <c r="K9" s="23">
        <f t="shared" si="3"/>
        <v>0.27050588503445577</v>
      </c>
      <c r="L9" s="23">
        <f t="shared" si="4"/>
        <v>5.8980870691337201E-2</v>
      </c>
      <c r="M9" s="46">
        <f t="shared" si="5"/>
        <v>6.9750000000000041</v>
      </c>
      <c r="N9" s="2">
        <v>174.44673018954057</v>
      </c>
      <c r="O9" s="19">
        <f>VLOOKUP(A9,'Mob géo par région'!$B$3:$C$15,2,FALSE)</f>
        <v>3260.6634976315399</v>
      </c>
      <c r="P9" s="1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34</v>
      </c>
      <c r="B10" s="11">
        <f>VLOOKUP(A10,'Créa par région'!$B$3:$D$16,3,FALSE)</f>
        <v>3.6228044857850465E-2</v>
      </c>
      <c r="C10" s="11">
        <f>VLOOKUP(A10,'BDR par région'!$B$3:$E$16,4,FALSE)</f>
        <v>0.28315897359808589</v>
      </c>
      <c r="D10" s="1">
        <f t="shared" si="0"/>
        <v>0.31938701845593637</v>
      </c>
      <c r="E10" s="1">
        <f>-VLOOKUP(A10,'Jeunes deb par région'!$B$3:$D$16,3,FALSE)</f>
        <v>-0.26840465872450742</v>
      </c>
      <c r="F10" s="1">
        <v>0</v>
      </c>
      <c r="G10" s="1">
        <f t="shared" si="1"/>
        <v>5.098235973142895E-2</v>
      </c>
      <c r="I10" s="4">
        <f t="shared" si="6"/>
        <v>9.5955023454684152E-2</v>
      </c>
      <c r="J10" s="23">
        <f t="shared" si="2"/>
        <v>0.15962564783597377</v>
      </c>
      <c r="K10" s="23">
        <f t="shared" si="3"/>
        <v>0.26840465872450742</v>
      </c>
      <c r="L10" s="23">
        <f t="shared" si="4"/>
        <v>3.6228044857850465E-2</v>
      </c>
      <c r="M10" s="46">
        <f t="shared" si="5"/>
        <v>8.0500000000000043</v>
      </c>
      <c r="N10" s="2">
        <v>1333.0349656416993</v>
      </c>
      <c r="O10" s="19" t="e">
        <f>VLOOKUP(A10,'Mob géo par région'!$B$3:$C$15,2,FALSE)</f>
        <v>#N/A</v>
      </c>
      <c r="P10" s="1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s="19" t="s">
        <v>12</v>
      </c>
      <c r="B11" s="11">
        <f>VLOOKUP(A11,'Créa par région'!$B$3:$D$16,3,FALSE)</f>
        <v>2.8042068433018048E-2</v>
      </c>
      <c r="C11" s="11">
        <f>VLOOKUP(A11,'BDR par région'!$B$3:$E$16,4,FALSE)</f>
        <v>0.25801846086589658</v>
      </c>
      <c r="D11" s="1">
        <f t="shared" si="0"/>
        <v>0.28606052929891462</v>
      </c>
      <c r="E11" s="1">
        <f>-VLOOKUP(A11,'Jeunes deb par région'!$B$3:$D$16,3,FALSE)</f>
        <v>-0.31222520235705076</v>
      </c>
      <c r="F11" s="6">
        <f>VLOOKUP(A11,'Mob géo par région'!$B$3:$D$14,3,FALSE)</f>
        <v>7.5006957662523299E-2</v>
      </c>
      <c r="G11" s="1">
        <f t="shared" si="1"/>
        <v>4.8842284604387165E-2</v>
      </c>
      <c r="H11" s="27"/>
      <c r="I11" s="4">
        <f t="shared" si="6"/>
        <v>5.4274554949182596E-2</v>
      </c>
      <c r="J11" s="23">
        <f t="shared" si="2"/>
        <v>0.17074108309906033</v>
      </c>
      <c r="K11" s="23">
        <f t="shared" si="3"/>
        <v>0.31222520235705076</v>
      </c>
      <c r="L11" s="23">
        <f t="shared" si="4"/>
        <v>2.8042068433018048E-2</v>
      </c>
      <c r="M11" s="46">
        <f t="shared" si="5"/>
        <v>9.1250000000000036</v>
      </c>
      <c r="N11" s="2">
        <v>283.74402121522473</v>
      </c>
      <c r="O11" s="19">
        <f>VLOOKUP(A11,'Mob géo par région'!$B$3:$C$15,2,FALSE)</f>
        <v>5809.392896206572</v>
      </c>
      <c r="P11" s="1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13</v>
      </c>
      <c r="B12" s="11">
        <f>VLOOKUP(A12,'Créa par région'!$B$3:$D$16,3,FALSE)</f>
        <v>2.6878136835412932E-4</v>
      </c>
      <c r="C12" s="11">
        <f>VLOOKUP(A12,'BDR par région'!$B$3:$E$16,4,FALSE)</f>
        <v>0.3009811487746249</v>
      </c>
      <c r="D12" s="1">
        <f t="shared" si="0"/>
        <v>0.30124993014297902</v>
      </c>
      <c r="E12" s="1">
        <f>-VLOOKUP(A12,'Jeunes deb par région'!$B$3:$D$16,3,FALSE)</f>
        <v>-0.25979387021644934</v>
      </c>
      <c r="F12" s="6">
        <f>VLOOKUP(A12,'Mob géo par région'!$B$3:$D$14,3,FALSE)</f>
        <v>-6.5019112282367394E-3</v>
      </c>
      <c r="G12" s="1">
        <f t="shared" si="1"/>
        <v>3.4954148698292935E-2</v>
      </c>
      <c r="H12" s="27"/>
      <c r="I12" s="4">
        <f t="shared" si="6"/>
        <v>0.1140921117676415</v>
      </c>
      <c r="J12" s="23">
        <f t="shared" si="2"/>
        <v>0.11603039602931367</v>
      </c>
      <c r="K12" s="23">
        <f t="shared" si="3"/>
        <v>0.25979387021644934</v>
      </c>
      <c r="L12" s="23">
        <f t="shared" si="4"/>
        <v>2.6878136835412932E-4</v>
      </c>
      <c r="M12" s="46">
        <f t="shared" si="5"/>
        <v>10.200000000000003</v>
      </c>
      <c r="N12" s="2">
        <v>44.387326579481098</v>
      </c>
      <c r="O12" s="19">
        <f>VLOOKUP(A12,'Mob géo par région'!$B$3:$C$15,2,FALSE)</f>
        <v>1269.8729115851381</v>
      </c>
      <c r="P12" s="1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s="19" t="s">
        <v>19</v>
      </c>
      <c r="B13" s="11">
        <f>VLOOKUP(A13,'Créa par région'!$B$3:$D$16,3,FALSE)</f>
        <v>-8.4267013035433571E-3</v>
      </c>
      <c r="C13" s="11">
        <f>VLOOKUP(A13,'BDR par région'!$B$3:$E$16,4,FALSE)</f>
        <v>0.29811925951850859</v>
      </c>
      <c r="D13" s="1">
        <f t="shared" si="0"/>
        <v>0.28969255821496526</v>
      </c>
      <c r="E13" s="1">
        <f>-VLOOKUP(A13,'Jeunes deb par région'!$B$3:$D$16,3,FALSE)</f>
        <v>-0.27863529172686008</v>
      </c>
      <c r="F13" s="6">
        <f>VLOOKUP(A13,'Mob géo par région'!$B$3:$D$14,3,FALSE)</f>
        <v>1.7065039550225165E-2</v>
      </c>
      <c r="G13" s="1">
        <f t="shared" si="1"/>
        <v>2.8122306038330342E-2</v>
      </c>
      <c r="H13" s="27"/>
      <c r="I13" s="4">
        <f t="shared" si="6"/>
        <v>0.10015774284188678</v>
      </c>
      <c r="J13" s="23">
        <f t="shared" si="2"/>
        <v>9.7076384052165718E-2</v>
      </c>
      <c r="K13" s="23">
        <f t="shared" si="3"/>
        <v>0.27863529172686008</v>
      </c>
      <c r="L13" s="23">
        <f t="shared" si="4"/>
        <v>8.4267013035433571E-3</v>
      </c>
      <c r="M13" s="46">
        <f t="shared" si="5"/>
        <v>11.275000000000002</v>
      </c>
      <c r="N13" s="2">
        <v>58.017148681671223</v>
      </c>
      <c r="O13" s="19">
        <f>VLOOKUP(A13,'Mob géo par région'!$B$3:$C$15,2,FALSE)</f>
        <v>2063.0295610393623</v>
      </c>
      <c r="P13" s="1"/>
      <c r="Q13" s="26"/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s="19" t="s">
        <v>18</v>
      </c>
      <c r="B14" s="11">
        <f>VLOOKUP(A14,'Créa par région'!$B$3:$D$16,3,FALSE)</f>
        <v>1.1486178597605815E-2</v>
      </c>
      <c r="C14" s="11">
        <f>VLOOKUP(A14,'BDR par région'!$B$3:$E$16,4,FALSE)</f>
        <v>0.28794759669490683</v>
      </c>
      <c r="D14" s="1">
        <f t="shared" si="0"/>
        <v>0.29943377529251264</v>
      </c>
      <c r="E14" s="1">
        <f>-VLOOKUP(A14,'Jeunes deb par région'!$B$3:$D$16,3,FALSE)</f>
        <v>-0.27900404920366922</v>
      </c>
      <c r="F14" s="6">
        <f>VLOOKUP(A14,'Mob géo par région'!$B$3:$D$14,3,FALSE)</f>
        <v>7.2901824297831718E-3</v>
      </c>
      <c r="G14" s="1">
        <f t="shared" si="1"/>
        <v>2.7719908518626588E-2</v>
      </c>
      <c r="H14" s="27"/>
      <c r="I14" s="4">
        <f t="shared" si="6"/>
        <v>0.10861808418832469</v>
      </c>
      <c r="J14" s="23">
        <f t="shared" si="2"/>
        <v>9.2574421477828947E-2</v>
      </c>
      <c r="K14" s="23">
        <f t="shared" si="3"/>
        <v>0.27900404920366922</v>
      </c>
      <c r="L14" s="23">
        <f t="shared" si="4"/>
        <v>1.1486178597605815E-2</v>
      </c>
      <c r="M14" s="46">
        <f t="shared" si="5"/>
        <v>12.350000000000001</v>
      </c>
      <c r="N14" s="2">
        <v>58.713492337323828</v>
      </c>
      <c r="O14" s="19">
        <f>VLOOKUP(A14,'Mob géo par région'!$B$3:$C$15,2,FALSE)</f>
        <v>2118.0983442954343</v>
      </c>
      <c r="P14" s="1"/>
      <c r="Q14" s="26"/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s="19" t="s">
        <v>8</v>
      </c>
      <c r="B15" s="11">
        <f>VLOOKUP(A15,'Créa par région'!$B$3:$D$16,3,FALSE)</f>
        <v>-8.5207640093022396E-3</v>
      </c>
      <c r="C15" s="11">
        <f>VLOOKUP(A15,'BDR par région'!$B$3:$E$16,4,FALSE)</f>
        <v>0.30585278595398729</v>
      </c>
      <c r="D15" s="1">
        <f t="shared" si="0"/>
        <v>0.29733202194468505</v>
      </c>
      <c r="E15" s="1">
        <f>-VLOOKUP(A15,'Jeunes deb par région'!$B$3:$D$16,3,FALSE)</f>
        <v>-0.25830820058100296</v>
      </c>
      <c r="F15" s="6">
        <f>VLOOKUP(A15,'Mob géo par région'!$B$3:$D$14,3,FALSE)</f>
        <v>-1.1121317655701939E-2</v>
      </c>
      <c r="G15" s="1">
        <f t="shared" si="1"/>
        <v>2.7902503707980159E-2</v>
      </c>
      <c r="H15" s="27"/>
      <c r="I15" s="4">
        <f t="shared" si="6"/>
        <v>0.10948925595663322</v>
      </c>
      <c r="J15" s="23">
        <f t="shared" si="2"/>
        <v>9.3842915154194448E-2</v>
      </c>
      <c r="K15" s="23">
        <f t="shared" si="3"/>
        <v>0.25830820058100296</v>
      </c>
      <c r="L15" s="23">
        <f t="shared" si="4"/>
        <v>8.5207640093022396E-3</v>
      </c>
      <c r="M15" s="46">
        <f t="shared" si="5"/>
        <v>13.425000000000001</v>
      </c>
      <c r="N15" s="2">
        <v>29.806894098578198</v>
      </c>
      <c r="O15" s="19">
        <f>VLOOKUP(A15,'Mob géo par région'!$B$3:$C$15,2,FALSE)</f>
        <v>1068.2515952879685</v>
      </c>
      <c r="P15" s="1"/>
      <c r="Q15" s="26"/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s="19" t="s">
        <v>10</v>
      </c>
      <c r="B16" s="11">
        <f>VLOOKUP(A16,'Créa par région'!$B$3:$D$16,3,FALSE)</f>
        <v>-6.627183403211471E-4</v>
      </c>
      <c r="C16" s="11">
        <f>VLOOKUP(A16,'BDR par région'!$B$3:$E$16,4,FALSE)</f>
        <v>0.30478968960223174</v>
      </c>
      <c r="D16" s="1">
        <f t="shared" si="0"/>
        <v>0.30412697126191057</v>
      </c>
      <c r="E16" s="1">
        <f>-VLOOKUP(A16,'Jeunes deb par région'!$B$3:$D$16,3,FALSE)</f>
        <v>-0.25466006020993281</v>
      </c>
      <c r="F16" s="6">
        <f>VLOOKUP(A16,'Mob géo par région'!$B$3:$D$14,3,FALSE)</f>
        <v>-2.665701234741218E-2</v>
      </c>
      <c r="G16" s="1">
        <f t="shared" si="1"/>
        <v>2.2809898704565578E-2</v>
      </c>
      <c r="H16" s="27"/>
      <c r="I16" s="4">
        <f t="shared" si="6"/>
        <v>0.11055235230838878</v>
      </c>
      <c r="J16" s="23">
        <f t="shared" si="2"/>
        <v>7.5001235865141208E-2</v>
      </c>
      <c r="K16" s="23">
        <f t="shared" si="3"/>
        <v>0.25466006020993281</v>
      </c>
      <c r="L16" s="23">
        <f t="shared" si="4"/>
        <v>6.627183403211471E-4</v>
      </c>
      <c r="M16" s="46">
        <v>14.5</v>
      </c>
      <c r="N16" s="2">
        <v>22.240119542057574</v>
      </c>
      <c r="O16" s="19">
        <f>VLOOKUP(A16,'Mob géo par région'!$B$3:$C$15,2,FALSE)</f>
        <v>975.02053078411961</v>
      </c>
      <c r="P16" s="1"/>
    </row>
    <row r="17" spans="1:18" x14ac:dyDescent="0.25">
      <c r="C17" s="11"/>
      <c r="E17" s="2"/>
      <c r="F17" s="2"/>
      <c r="G17" s="2"/>
      <c r="P17" s="3"/>
    </row>
    <row r="18" spans="1:18" x14ac:dyDescent="0.25">
      <c r="B18" s="2"/>
      <c r="C18" s="2"/>
      <c r="D18" s="2"/>
      <c r="E18" s="2"/>
      <c r="F18" s="2"/>
      <c r="G18" s="2"/>
      <c r="I18" s="2"/>
      <c r="J18" s="2"/>
      <c r="L18" s="2"/>
    </row>
    <row r="19" spans="1:18" x14ac:dyDescent="0.25">
      <c r="B19" s="2"/>
      <c r="C19" s="2"/>
      <c r="D19" s="2"/>
      <c r="E19" s="2"/>
      <c r="F19" s="2"/>
      <c r="G19" s="1"/>
      <c r="H19" s="2"/>
      <c r="I19" s="2"/>
      <c r="J19" s="2"/>
      <c r="K19" s="2"/>
      <c r="L19" s="2"/>
      <c r="Q19" s="19"/>
      <c r="R19" s="20"/>
    </row>
    <row r="20" spans="1:18" x14ac:dyDescent="0.25">
      <c r="A20" s="3"/>
      <c r="B20" s="23"/>
      <c r="C20" s="25"/>
      <c r="D20" s="2"/>
      <c r="E20" s="2"/>
      <c r="F20" s="2"/>
      <c r="H20" s="2"/>
      <c r="I20" s="2"/>
      <c r="J20" s="2"/>
      <c r="K20" s="2"/>
      <c r="L20" s="2"/>
      <c r="Q20" s="19"/>
      <c r="R20" s="20"/>
    </row>
    <row r="21" spans="1:18" x14ac:dyDescent="0.25">
      <c r="A21" s="3"/>
      <c r="B21" s="23"/>
      <c r="C21" s="3"/>
      <c r="D21" s="2"/>
      <c r="E21" s="2"/>
      <c r="F21" s="2"/>
      <c r="H21" s="2"/>
      <c r="I21" s="1"/>
      <c r="J21" s="1"/>
      <c r="K21" s="2"/>
      <c r="L21" s="2"/>
      <c r="Q21" s="19"/>
      <c r="R21" s="20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  <c r="Q22" s="19"/>
      <c r="R22" s="20"/>
    </row>
    <row r="23" spans="1:18" x14ac:dyDescent="0.25">
      <c r="A23" s="3"/>
      <c r="B23" s="23"/>
      <c r="C23" s="25"/>
      <c r="D23" s="2"/>
      <c r="E23" s="2"/>
      <c r="F23" s="2"/>
      <c r="H23" s="2"/>
      <c r="I23" s="2"/>
      <c r="J23" s="2"/>
      <c r="K23" s="2"/>
      <c r="L23" s="2"/>
      <c r="Q23" s="19"/>
      <c r="R23" s="20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  <c r="Q24" s="19"/>
      <c r="R24" s="20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  <c r="Q25" s="19"/>
      <c r="R25" s="20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  <c r="Q26" s="19"/>
      <c r="R26" s="20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  <c r="Q27" s="19"/>
      <c r="R27" s="20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  <c r="Q28" s="19"/>
      <c r="R28" s="20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  <c r="Q29" s="19"/>
      <c r="R29" s="20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  <c r="Q30" s="19"/>
      <c r="R30" s="20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  <c r="Q31" s="19"/>
      <c r="R31" s="20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  <c r="L33" s="2"/>
    </row>
    <row r="34" spans="1:17" x14ac:dyDescent="0.25">
      <c r="A34" s="3"/>
      <c r="B34" s="23"/>
      <c r="C34" s="3"/>
      <c r="D34" s="2"/>
      <c r="E34" s="2"/>
      <c r="F34" s="2"/>
      <c r="H34" s="2"/>
      <c r="I34" s="2"/>
      <c r="J34" s="2"/>
      <c r="K34" s="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O35" s="22"/>
    </row>
    <row r="36" spans="1:17" x14ac:dyDescent="0.25">
      <c r="D36" s="2"/>
      <c r="E36" s="2"/>
      <c r="F36" s="2"/>
      <c r="G36" s="1"/>
      <c r="H36" s="2"/>
      <c r="I36" s="2"/>
      <c r="J36" s="2"/>
      <c r="K36" s="2"/>
      <c r="N36" s="2"/>
      <c r="O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N45" s="2"/>
      <c r="O45" s="2"/>
      <c r="P45" s="2"/>
      <c r="Q45" s="2"/>
    </row>
    <row r="46" spans="1:17" x14ac:dyDescent="0.25">
      <c r="B46" s="2"/>
      <c r="C46" s="2"/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  <row r="49" spans="14:17" x14ac:dyDescent="0.25">
      <c r="N49" s="2"/>
      <c r="O49" s="2"/>
      <c r="P49" s="2"/>
      <c r="Q49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4"/>
  <sheetViews>
    <sheetView zoomScale="70" zoomScaleNormal="70" workbookViewId="0">
      <selection activeCell="O35" sqref="O35"/>
    </sheetView>
  </sheetViews>
  <sheetFormatPr baseColWidth="10" defaultColWidth="9.140625" defaultRowHeight="15" x14ac:dyDescent="0.25"/>
  <cols>
    <col min="2" max="2" width="89.42578125" bestFit="1" customWidth="1"/>
    <col min="3" max="3" width="10.5703125" style="2" bestFit="1" customWidth="1"/>
    <col min="4" max="4" width="9.5703125" style="2" bestFit="1" customWidth="1"/>
    <col min="5" max="5" width="9.5703125" style="2" customWidth="1"/>
    <col min="6" max="6" width="9.140625" style="2" customWidth="1"/>
    <col min="7" max="7" width="11.140625" bestFit="1" customWidth="1"/>
    <col min="14" max="14" width="24.5703125" customWidth="1"/>
  </cols>
  <sheetData>
    <row r="1" spans="1:27" ht="15.75" x14ac:dyDescent="0.25">
      <c r="A1" s="7" t="s">
        <v>281</v>
      </c>
    </row>
    <row r="2" spans="1:27" s="8" customFormat="1" x14ac:dyDescent="0.25">
      <c r="B2" s="8" t="s">
        <v>1</v>
      </c>
      <c r="C2" s="9" t="s">
        <v>2</v>
      </c>
      <c r="D2" s="9" t="s">
        <v>279</v>
      </c>
      <c r="E2" s="9" t="s">
        <v>280</v>
      </c>
      <c r="G2" s="9" t="s">
        <v>32</v>
      </c>
      <c r="H2" s="10"/>
    </row>
    <row r="3" spans="1:27" s="8" customFormat="1" x14ac:dyDescent="0.25">
      <c r="B3" s="19" t="s">
        <v>12</v>
      </c>
      <c r="C3" s="20">
        <v>5808.9569972743438</v>
      </c>
      <c r="D3" s="6">
        <v>3.2165341458051791E-2</v>
      </c>
      <c r="E3" s="11">
        <v>4.2847244659419637E-2</v>
      </c>
      <c r="F3" s="20"/>
      <c r="G3" s="2">
        <v>435.74488701072994</v>
      </c>
      <c r="H3" s="8">
        <v>500</v>
      </c>
      <c r="I3" s="10"/>
      <c r="J3" s="15"/>
      <c r="K3" s="15"/>
      <c r="M3" s="11"/>
      <c r="X3" s="9"/>
      <c r="Y3" s="11"/>
      <c r="AA3" s="10"/>
    </row>
    <row r="4" spans="1:27" s="8" customFormat="1" x14ac:dyDescent="0.25">
      <c r="B4" s="19" t="s">
        <v>19</v>
      </c>
      <c r="C4" s="20">
        <v>2064.2384529062028</v>
      </c>
      <c r="D4" s="6">
        <v>6.7433583523458561E-3</v>
      </c>
      <c r="E4" s="11">
        <v>1.031168730037656E-2</v>
      </c>
      <c r="F4" s="20"/>
      <c r="G4" s="2">
        <v>35.205681052420381</v>
      </c>
      <c r="H4" s="8">
        <v>500</v>
      </c>
      <c r="I4" s="10"/>
      <c r="J4" s="15"/>
      <c r="K4" s="15"/>
      <c r="M4" s="11"/>
      <c r="X4" s="9"/>
      <c r="Y4" s="11"/>
      <c r="AA4" s="10"/>
    </row>
    <row r="5" spans="1:27" s="8" customFormat="1" x14ac:dyDescent="0.25">
      <c r="B5" s="19" t="s">
        <v>18</v>
      </c>
      <c r="C5" s="20">
        <v>2118.701634168995</v>
      </c>
      <c r="D5" s="6">
        <v>3.936179605756057E-3</v>
      </c>
      <c r="E5" s="11">
        <v>3.3519269804230087E-3</v>
      </c>
      <c r="F5" s="20"/>
      <c r="G5" s="2">
        <v>15.441323334135403</v>
      </c>
      <c r="H5" s="8">
        <v>500</v>
      </c>
      <c r="I5" s="10"/>
      <c r="J5" s="15"/>
      <c r="K5" s="15"/>
      <c r="L5" s="9"/>
      <c r="M5" s="11"/>
      <c r="X5" s="9"/>
      <c r="Y5" s="11"/>
      <c r="AA5" s="10"/>
    </row>
    <row r="6" spans="1:27" s="8" customFormat="1" x14ac:dyDescent="0.25">
      <c r="B6" s="19" t="s">
        <v>13</v>
      </c>
      <c r="C6" s="20">
        <v>1271.5697421532693</v>
      </c>
      <c r="D6" s="6">
        <v>-2.8102060937364643E-3</v>
      </c>
      <c r="E6" s="11">
        <v>-3.6830287392089997E-3</v>
      </c>
      <c r="F6" s="20"/>
      <c r="G6" s="2">
        <v>-8.25660094226909</v>
      </c>
      <c r="H6" s="8">
        <v>500</v>
      </c>
      <c r="I6" s="10"/>
      <c r="J6" s="15"/>
      <c r="K6" s="15"/>
      <c r="M6" s="11"/>
      <c r="X6" s="9"/>
      <c r="Y6" s="11"/>
      <c r="AA6" s="10"/>
    </row>
    <row r="7" spans="1:27" s="8" customFormat="1" x14ac:dyDescent="0.25">
      <c r="B7" s="19" t="s">
        <v>8</v>
      </c>
      <c r="C7" s="20">
        <v>1070.5817846318025</v>
      </c>
      <c r="D7" s="6">
        <v>-3.8848137497067728E-3</v>
      </c>
      <c r="E7" s="11">
        <v>-7.2122976507956885E-3</v>
      </c>
      <c r="F7" s="20"/>
      <c r="G7" s="2">
        <v>-11.880365327407846</v>
      </c>
      <c r="H7" s="8">
        <v>500</v>
      </c>
      <c r="I7" s="10"/>
      <c r="J7" s="15"/>
      <c r="K7" s="15"/>
      <c r="M7" s="11"/>
      <c r="X7" s="9"/>
      <c r="Y7" s="11"/>
      <c r="AA7" s="10"/>
    </row>
    <row r="8" spans="1:27" s="8" customFormat="1" x14ac:dyDescent="0.25">
      <c r="B8" s="19" t="s">
        <v>7</v>
      </c>
      <c r="C8" s="20">
        <v>3259.1159830328565</v>
      </c>
      <c r="D8" s="6">
        <v>-7.1126878803098011E-3</v>
      </c>
      <c r="E8" s="11">
        <v>-9.7328510038014616E-3</v>
      </c>
      <c r="F8" s="20"/>
      <c r="G8" s="2">
        <v>-54.901565020008491</v>
      </c>
      <c r="H8" s="8">
        <v>500</v>
      </c>
      <c r="I8" s="10"/>
      <c r="J8" s="15"/>
      <c r="K8" s="15"/>
      <c r="M8" s="11"/>
      <c r="X8" s="9"/>
      <c r="Y8" s="11"/>
      <c r="AA8" s="10"/>
    </row>
    <row r="9" spans="1:27" s="8" customFormat="1" x14ac:dyDescent="0.25">
      <c r="B9" s="19" t="s">
        <v>17</v>
      </c>
      <c r="C9" s="20">
        <v>1924.0167480304115</v>
      </c>
      <c r="D9" s="6">
        <v>-7.2479531868718788E-3</v>
      </c>
      <c r="E9" s="11">
        <v>-1.1342068980189923E-2</v>
      </c>
      <c r="F9" s="20"/>
      <c r="G9" s="2">
        <v>-35.767513995683508</v>
      </c>
      <c r="H9" s="8">
        <v>500</v>
      </c>
      <c r="I9" s="10"/>
      <c r="J9" s="15"/>
      <c r="K9" s="15"/>
      <c r="M9" s="11"/>
      <c r="X9" s="9"/>
      <c r="Y9" s="11"/>
      <c r="AA9" s="10"/>
    </row>
    <row r="10" spans="1:27" s="8" customFormat="1" x14ac:dyDescent="0.25">
      <c r="B10" s="19" t="s">
        <v>10</v>
      </c>
      <c r="C10" s="20">
        <v>975.38909891062463</v>
      </c>
      <c r="D10" s="6">
        <v>-9.723632353701361E-3</v>
      </c>
      <c r="E10" s="11">
        <v>-1.6923307167276649E-2</v>
      </c>
      <c r="F10" s="20"/>
      <c r="G10" s="2">
        <v>-25.991134328092652</v>
      </c>
      <c r="H10" s="8">
        <v>500</v>
      </c>
      <c r="I10" s="10"/>
      <c r="J10" s="15"/>
      <c r="K10" s="15"/>
      <c r="M10" s="11"/>
      <c r="X10" s="9"/>
      <c r="Y10" s="11"/>
      <c r="AA10" s="10"/>
    </row>
    <row r="11" spans="1:27" s="8" customFormat="1" x14ac:dyDescent="0.25">
      <c r="B11" s="19" t="s">
        <v>15</v>
      </c>
      <c r="C11" s="20">
        <v>2265.2903294479779</v>
      </c>
      <c r="D11" s="6">
        <v>-1.7043343339602984E-2</v>
      </c>
      <c r="E11" s="11">
        <v>-1.9811267484832615E-2</v>
      </c>
      <c r="F11" s="20"/>
      <c r="G11" s="2">
        <v>-83.486393496162734</v>
      </c>
      <c r="H11" s="8">
        <v>500</v>
      </c>
      <c r="I11" s="10"/>
      <c r="J11" s="15"/>
      <c r="K11" s="15"/>
      <c r="M11" s="11"/>
      <c r="X11" s="9"/>
      <c r="Y11" s="11"/>
      <c r="AA11" s="10"/>
    </row>
    <row r="12" spans="1:27" s="8" customFormat="1" x14ac:dyDescent="0.25">
      <c r="B12" s="19" t="s">
        <v>14</v>
      </c>
      <c r="C12" s="20">
        <v>1561.9263972183899</v>
      </c>
      <c r="D12" s="6">
        <v>-1.6519514563922841E-2</v>
      </c>
      <c r="E12" s="11">
        <v>-2.172923497471016E-2</v>
      </c>
      <c r="F12" s="20"/>
      <c r="G12" s="2">
        <v>-59.741731564985592</v>
      </c>
      <c r="H12" s="8">
        <v>500</v>
      </c>
      <c r="I12" s="10"/>
      <c r="J12" s="15"/>
      <c r="K12" s="15"/>
      <c r="M12" s="11"/>
      <c r="X12" s="9"/>
      <c r="Y12" s="11"/>
      <c r="AA12" s="10"/>
    </row>
    <row r="13" spans="1:27" s="8" customFormat="1" x14ac:dyDescent="0.25">
      <c r="B13" s="19" t="s">
        <v>9</v>
      </c>
      <c r="C13" s="20">
        <v>1328.1124595881142</v>
      </c>
      <c r="D13" s="6">
        <v>-2.2417243644528705E-2</v>
      </c>
      <c r="E13" s="11">
        <v>-2.9448417215236503E-2</v>
      </c>
      <c r="F13" s="20"/>
      <c r="G13" s="2">
        <v>-68.883430412625756</v>
      </c>
      <c r="H13" s="8">
        <v>500</v>
      </c>
      <c r="I13" s="10"/>
      <c r="J13" s="15"/>
      <c r="K13" s="15"/>
      <c r="M13" s="11"/>
      <c r="X13" s="9"/>
      <c r="Y13" s="11"/>
      <c r="AA13" s="10"/>
    </row>
    <row r="14" spans="1:27" s="8" customFormat="1" x14ac:dyDescent="0.25">
      <c r="B14" s="19" t="s">
        <v>165</v>
      </c>
      <c r="C14" s="20">
        <v>2366.9287158190809</v>
      </c>
      <c r="D14" s="6">
        <v>-2.4061801861275506E-2</v>
      </c>
      <c r="E14" s="11">
        <v>-3.0439850208376997E-2</v>
      </c>
      <c r="F14" s="17"/>
      <c r="G14" s="2">
        <v>-129.00152534324096</v>
      </c>
      <c r="H14" s="8">
        <v>500</v>
      </c>
      <c r="I14" s="10"/>
      <c r="J14" s="15"/>
      <c r="K14" s="15"/>
      <c r="M14" s="11"/>
      <c r="X14" s="9"/>
      <c r="Y14" s="11"/>
      <c r="AA14" s="10"/>
    </row>
    <row r="15" spans="1:27" s="8" customFormat="1" x14ac:dyDescent="0.25">
      <c r="B15" s="19" t="s">
        <v>11</v>
      </c>
      <c r="C15" s="20">
        <v>132.15607778270814</v>
      </c>
      <c r="D15" s="6">
        <v>-2.7452623683992535E-2</v>
      </c>
      <c r="E15" s="11">
        <v>-3.672627076499909E-2</v>
      </c>
      <c r="F15" s="20"/>
      <c r="G15" s="2">
        <v>-8.4816309668091527</v>
      </c>
      <c r="H15" s="8">
        <v>500</v>
      </c>
      <c r="I15" s="10"/>
      <c r="J15" s="15"/>
      <c r="K15" s="15"/>
      <c r="M15" s="11"/>
      <c r="X15" s="9"/>
      <c r="Y15" s="11"/>
      <c r="AA15" s="10"/>
    </row>
    <row r="16" spans="1:27" s="8" customFormat="1" x14ac:dyDescent="0.25">
      <c r="C16" s="17"/>
      <c r="D16" s="11"/>
      <c r="E16" s="17"/>
      <c r="F16" s="17"/>
      <c r="G16" s="18"/>
      <c r="I16" s="10"/>
      <c r="J16" s="15"/>
      <c r="K16" s="15"/>
      <c r="M16" s="11"/>
      <c r="N16" s="11"/>
      <c r="X16" s="9"/>
      <c r="Y16" s="11"/>
      <c r="AA16" s="10"/>
    </row>
    <row r="17" spans="3:27" s="8" customFormat="1" x14ac:dyDescent="0.25">
      <c r="C17" s="9"/>
      <c r="D17" s="9"/>
      <c r="E17" s="9"/>
      <c r="F17" s="9"/>
      <c r="G17" s="9"/>
      <c r="M17" s="12"/>
      <c r="X17" s="9"/>
      <c r="Y17" s="11"/>
      <c r="AA17" s="10"/>
    </row>
    <row r="18" spans="3:27" x14ac:dyDescent="0.25">
      <c r="G18" s="2"/>
      <c r="H18" s="1"/>
      <c r="X18" s="2"/>
      <c r="Y18" s="1"/>
      <c r="AA18" s="5"/>
    </row>
    <row r="19" spans="3:27" x14ac:dyDescent="0.25">
      <c r="G19" s="2"/>
      <c r="H19" s="1"/>
      <c r="O19" s="20"/>
      <c r="X19" s="2"/>
      <c r="Y19" s="1"/>
      <c r="AA19" s="5"/>
    </row>
    <row r="20" spans="3:27" ht="15.75" x14ac:dyDescent="0.25">
      <c r="D20" s="13"/>
      <c r="G20" s="2"/>
      <c r="H20" s="1"/>
      <c r="O20" s="20"/>
      <c r="X20" s="2"/>
      <c r="Y20" s="1"/>
      <c r="AA20" s="5"/>
    </row>
    <row r="21" spans="3:27" x14ac:dyDescent="0.25">
      <c r="G21" s="2"/>
      <c r="H21" s="1"/>
      <c r="N21" s="19"/>
      <c r="O21" s="20"/>
      <c r="P21" s="20"/>
      <c r="Q21" s="1"/>
      <c r="X21" s="2"/>
      <c r="Y21" s="1"/>
      <c r="AA21" s="5"/>
    </row>
    <row r="22" spans="3:27" x14ac:dyDescent="0.25">
      <c r="G22" s="2"/>
      <c r="H22" s="1"/>
      <c r="N22" s="19"/>
      <c r="O22" s="20"/>
      <c r="P22" s="20"/>
      <c r="Q22" s="1"/>
      <c r="X22" s="2"/>
      <c r="Y22" s="1"/>
      <c r="AA22" s="5"/>
    </row>
    <row r="23" spans="3:27" x14ac:dyDescent="0.25">
      <c r="G23" s="2"/>
      <c r="H23" s="1"/>
      <c r="N23" s="19"/>
      <c r="O23" s="20"/>
      <c r="P23" s="20"/>
      <c r="Q23" s="1"/>
      <c r="X23" s="2"/>
      <c r="Y23" s="1"/>
      <c r="AA23" s="5"/>
    </row>
    <row r="24" spans="3:27" x14ac:dyDescent="0.25">
      <c r="G24" s="2"/>
      <c r="H24" s="1"/>
      <c r="N24" s="19"/>
      <c r="O24" s="20"/>
      <c r="P24" s="20"/>
      <c r="Q24" s="1"/>
      <c r="X24" s="2"/>
      <c r="Y24" s="1"/>
      <c r="AA24" s="5"/>
    </row>
    <row r="25" spans="3:27" x14ac:dyDescent="0.25">
      <c r="G25" s="2"/>
      <c r="H25" s="1"/>
      <c r="N25" s="19"/>
      <c r="O25" s="20"/>
      <c r="P25" s="20"/>
      <c r="Q25" s="1"/>
      <c r="X25" s="2"/>
      <c r="Y25" s="1"/>
      <c r="AA25" s="5"/>
    </row>
    <row r="26" spans="3:27" x14ac:dyDescent="0.25">
      <c r="G26" s="2"/>
      <c r="H26" s="1"/>
      <c r="N26" s="19"/>
      <c r="O26" s="20"/>
      <c r="P26" s="20"/>
      <c r="Q26" s="1"/>
      <c r="X26" s="2"/>
      <c r="Y26" s="1"/>
      <c r="AA26" s="5"/>
    </row>
    <row r="27" spans="3:27" x14ac:dyDescent="0.25">
      <c r="G27" s="2"/>
      <c r="H27" s="1"/>
      <c r="N27" s="19"/>
      <c r="O27" s="20"/>
      <c r="P27" s="20"/>
      <c r="Q27" s="1"/>
      <c r="X27" s="2"/>
      <c r="Y27" s="1"/>
      <c r="AA27" s="5"/>
    </row>
    <row r="28" spans="3:27" x14ac:dyDescent="0.25">
      <c r="G28" s="2"/>
      <c r="H28" s="1"/>
      <c r="N28" s="19"/>
      <c r="O28" s="20"/>
      <c r="P28" s="20"/>
      <c r="Q28" s="1"/>
      <c r="X28" s="2"/>
      <c r="Y28" s="1"/>
      <c r="AA28" s="5"/>
    </row>
    <row r="29" spans="3:27" x14ac:dyDescent="0.25">
      <c r="G29" s="2"/>
      <c r="H29" s="1"/>
      <c r="N29" s="19"/>
      <c r="O29" s="20"/>
      <c r="P29" s="20"/>
      <c r="Q29" s="1"/>
      <c r="X29" s="2"/>
      <c r="Y29" s="1"/>
      <c r="AA29" s="5"/>
    </row>
    <row r="30" spans="3:27" x14ac:dyDescent="0.25">
      <c r="G30" s="2"/>
      <c r="H30" s="1"/>
      <c r="J30" s="14"/>
      <c r="N30" s="19"/>
      <c r="O30" s="20"/>
      <c r="P30" s="20"/>
      <c r="Q30" s="1"/>
      <c r="X30" s="2"/>
      <c r="Y30" s="1"/>
      <c r="AA30" s="5"/>
    </row>
    <row r="31" spans="3:27" x14ac:dyDescent="0.25">
      <c r="G31" s="2"/>
      <c r="H31" s="1"/>
      <c r="J31" s="14"/>
      <c r="N31" s="19"/>
      <c r="O31" s="20"/>
      <c r="P31" s="20"/>
      <c r="Q31" s="1"/>
      <c r="X31" s="2"/>
      <c r="Y31" s="1"/>
      <c r="AA31" s="5"/>
    </row>
    <row r="32" spans="3:27" x14ac:dyDescent="0.25">
      <c r="G32" s="2"/>
      <c r="H32" s="1"/>
      <c r="J32" s="14"/>
      <c r="N32" s="19"/>
      <c r="O32" s="20"/>
      <c r="P32" s="20"/>
      <c r="Q32" s="1"/>
      <c r="X32" s="2"/>
      <c r="Y32" s="1"/>
      <c r="AA32" s="5"/>
    </row>
    <row r="33" spans="7:27" x14ac:dyDescent="0.25">
      <c r="G33" s="2"/>
      <c r="N33" s="19"/>
      <c r="O33" s="20"/>
      <c r="P33" s="20"/>
      <c r="Q33" s="1"/>
      <c r="X33" s="2"/>
      <c r="Y33" s="1"/>
      <c r="AA33" s="5"/>
    </row>
    <row r="34" spans="7:27" x14ac:dyDescent="0.25">
      <c r="G34" s="2"/>
      <c r="N34" s="19"/>
      <c r="O34" s="20"/>
      <c r="P34" s="20"/>
      <c r="X34" s="2"/>
      <c r="Y34" s="1"/>
      <c r="AA34" s="5"/>
    </row>
    <row r="35" spans="7:27" x14ac:dyDescent="0.25">
      <c r="G35" s="2"/>
      <c r="X35" s="2"/>
      <c r="Y35" s="1"/>
      <c r="AA35" s="5"/>
    </row>
    <row r="36" spans="7:27" x14ac:dyDescent="0.25">
      <c r="G36" s="2"/>
      <c r="X36" s="2"/>
      <c r="Y36" s="1"/>
      <c r="AA36" s="5"/>
    </row>
    <row r="37" spans="7:27" x14ac:dyDescent="0.25">
      <c r="G37" s="2"/>
      <c r="T37" s="3"/>
      <c r="X37" s="2"/>
      <c r="Y37" s="1"/>
      <c r="AA37" s="5"/>
    </row>
    <row r="38" spans="7:27" x14ac:dyDescent="0.25">
      <c r="G38" s="2"/>
      <c r="X38" s="2"/>
      <c r="Y38" s="1"/>
      <c r="AA38" s="5"/>
    </row>
    <row r="39" spans="7:27" x14ac:dyDescent="0.25">
      <c r="G39" s="2"/>
      <c r="X39" s="2"/>
      <c r="Y39" s="1"/>
      <c r="AA39" s="5"/>
    </row>
    <row r="40" spans="7:27" x14ac:dyDescent="0.25">
      <c r="G40" s="2"/>
      <c r="X40" s="2"/>
      <c r="Y40" s="1"/>
      <c r="AA40" s="5"/>
    </row>
    <row r="41" spans="7:27" x14ac:dyDescent="0.25">
      <c r="G41" s="2"/>
      <c r="X41" s="2"/>
      <c r="Y41" s="1"/>
      <c r="AA41" s="5"/>
    </row>
    <row r="42" spans="7:27" x14ac:dyDescent="0.25">
      <c r="G42" s="2"/>
      <c r="X42" s="2"/>
      <c r="Y42" s="1"/>
      <c r="AA42" s="5"/>
    </row>
    <row r="43" spans="7:27" x14ac:dyDescent="0.25">
      <c r="G43" s="2"/>
      <c r="X43" s="2"/>
      <c r="Y43" s="1"/>
      <c r="AA43" s="5"/>
    </row>
    <row r="44" spans="7:27" x14ac:dyDescent="0.25">
      <c r="G44" s="2"/>
      <c r="X44" s="2"/>
      <c r="Y44" s="1"/>
      <c r="AA44" s="5"/>
    </row>
    <row r="45" spans="7:27" x14ac:dyDescent="0.25">
      <c r="G45" s="2"/>
      <c r="X45" s="2"/>
      <c r="Y45" s="1"/>
      <c r="AA45" s="5"/>
    </row>
    <row r="46" spans="7:27" x14ac:dyDescent="0.25">
      <c r="G46" s="2"/>
      <c r="X46" s="2"/>
      <c r="Y46" s="1"/>
      <c r="AA46" s="5"/>
    </row>
    <row r="47" spans="7:27" x14ac:dyDescent="0.25">
      <c r="G47" s="2"/>
      <c r="X47" s="2"/>
      <c r="Y47" s="1"/>
      <c r="AA47" s="5"/>
    </row>
    <row r="48" spans="7:27" x14ac:dyDescent="0.25">
      <c r="G48" s="2"/>
      <c r="X48" s="2"/>
      <c r="Y48" s="1"/>
      <c r="AA48" s="5"/>
    </row>
    <row r="49" spans="7:27" x14ac:dyDescent="0.25">
      <c r="G49" s="2"/>
      <c r="X49" s="2"/>
      <c r="Y49" s="1"/>
      <c r="AA49" s="5"/>
    </row>
    <row r="50" spans="7:27" x14ac:dyDescent="0.25">
      <c r="G50" s="2"/>
      <c r="X50" s="2"/>
      <c r="Y50" s="1"/>
      <c r="AA50" s="5"/>
    </row>
    <row r="51" spans="7:27" x14ac:dyDescent="0.25">
      <c r="G51" s="2"/>
      <c r="X51" s="2"/>
      <c r="Y51" s="1"/>
      <c r="AA51" s="5"/>
    </row>
    <row r="52" spans="7:27" x14ac:dyDescent="0.25">
      <c r="G52" s="2"/>
      <c r="X52" s="2"/>
      <c r="Y52" s="1"/>
      <c r="AA52" s="5"/>
    </row>
    <row r="53" spans="7:27" x14ac:dyDescent="0.25">
      <c r="G53" s="2"/>
      <c r="X53" s="2"/>
      <c r="Y53" s="1"/>
      <c r="AA53" s="5"/>
    </row>
    <row r="54" spans="7:27" x14ac:dyDescent="0.25">
      <c r="G54" s="2"/>
      <c r="X54" s="2"/>
      <c r="Y54" s="1"/>
      <c r="AA54" s="5"/>
    </row>
    <row r="55" spans="7:27" x14ac:dyDescent="0.25">
      <c r="G55" s="2"/>
      <c r="X55" s="2"/>
      <c r="Y55" s="1"/>
      <c r="AA55" s="5"/>
    </row>
    <row r="56" spans="7:27" x14ac:dyDescent="0.25">
      <c r="G56" s="2"/>
      <c r="X56" s="2"/>
      <c r="Y56" s="1"/>
      <c r="AA56" s="5"/>
    </row>
    <row r="57" spans="7:27" x14ac:dyDescent="0.25">
      <c r="G57" s="2"/>
      <c r="X57" s="2"/>
      <c r="Y57" s="1"/>
      <c r="AA57" s="5"/>
    </row>
    <row r="58" spans="7:27" x14ac:dyDescent="0.25">
      <c r="G58" s="2"/>
      <c r="X58" s="2"/>
      <c r="Y58" s="1"/>
      <c r="AA58" s="5"/>
    </row>
    <row r="59" spans="7:27" x14ac:dyDescent="0.25">
      <c r="G59" s="2"/>
      <c r="X59" s="2"/>
      <c r="Y59" s="1"/>
      <c r="AA59" s="5"/>
    </row>
    <row r="60" spans="7:27" x14ac:dyDescent="0.25">
      <c r="G60" s="2"/>
      <c r="X60" s="2"/>
      <c r="Y60" s="1"/>
      <c r="AA60" s="5"/>
    </row>
    <row r="61" spans="7:27" x14ac:dyDescent="0.25">
      <c r="G61" s="2"/>
      <c r="X61" s="2"/>
      <c r="Y61" s="1"/>
      <c r="AA61" s="5"/>
    </row>
    <row r="62" spans="7:27" x14ac:dyDescent="0.25">
      <c r="G62" s="2"/>
      <c r="X62" s="2"/>
      <c r="Y62" s="1"/>
      <c r="AA62" s="5"/>
    </row>
    <row r="63" spans="7:27" x14ac:dyDescent="0.25">
      <c r="G63" s="2"/>
      <c r="X63" s="2"/>
      <c r="Y63" s="1"/>
      <c r="AA63" s="5"/>
    </row>
    <row r="64" spans="7:27" x14ac:dyDescent="0.25">
      <c r="X64" s="2"/>
      <c r="Y64" s="1"/>
      <c r="AA64" s="5"/>
    </row>
    <row r="65" spans="7:27" x14ac:dyDescent="0.25">
      <c r="G65" s="2"/>
      <c r="X65" s="2"/>
      <c r="Y65" s="1"/>
      <c r="AA65" s="5"/>
    </row>
    <row r="66" spans="7:27" x14ac:dyDescent="0.25">
      <c r="G66" s="2"/>
      <c r="X66" s="2"/>
      <c r="Y66" s="1"/>
      <c r="AA66" s="5"/>
    </row>
    <row r="67" spans="7:27" x14ac:dyDescent="0.25">
      <c r="G67" s="2"/>
      <c r="X67" s="2"/>
      <c r="Y67" s="1"/>
      <c r="AA67" s="5"/>
    </row>
    <row r="68" spans="7:27" x14ac:dyDescent="0.25">
      <c r="G68" s="2"/>
      <c r="X68" s="2"/>
      <c r="Y68" s="1"/>
      <c r="AA68" s="5"/>
    </row>
    <row r="69" spans="7:27" x14ac:dyDescent="0.25">
      <c r="G69" s="2"/>
      <c r="X69" s="2"/>
      <c r="Y69" s="1"/>
      <c r="AA69" s="5"/>
    </row>
    <row r="70" spans="7:27" x14ac:dyDescent="0.25">
      <c r="G70" s="2"/>
      <c r="X70" s="2"/>
      <c r="Y70" s="1"/>
      <c r="AA70" s="5"/>
    </row>
    <row r="71" spans="7:27" x14ac:dyDescent="0.25">
      <c r="G71" s="2"/>
      <c r="X71" s="2"/>
      <c r="Y71" s="1"/>
      <c r="AA71" s="5"/>
    </row>
    <row r="72" spans="7:27" x14ac:dyDescent="0.25">
      <c r="G72" s="2"/>
      <c r="X72" s="2"/>
      <c r="Y72" s="1"/>
      <c r="AA72" s="5"/>
    </row>
    <row r="73" spans="7:27" x14ac:dyDescent="0.25">
      <c r="G73" s="2"/>
      <c r="X73" s="2"/>
      <c r="Y73" s="1"/>
      <c r="AA73" s="5"/>
    </row>
    <row r="74" spans="7:27" x14ac:dyDescent="0.25">
      <c r="G74" s="2"/>
      <c r="X74" s="2"/>
      <c r="Y74" s="1"/>
      <c r="AA74" s="5"/>
    </row>
    <row r="75" spans="7:27" x14ac:dyDescent="0.25">
      <c r="G75" s="2"/>
      <c r="X75" s="2"/>
      <c r="Y75" s="1"/>
      <c r="AA75" s="5"/>
    </row>
    <row r="76" spans="7:27" x14ac:dyDescent="0.25">
      <c r="G76" s="2"/>
      <c r="X76" s="2"/>
      <c r="Y76" s="1"/>
      <c r="AA76" s="5"/>
    </row>
    <row r="77" spans="7:27" x14ac:dyDescent="0.25">
      <c r="G77" s="2"/>
      <c r="X77" s="2"/>
      <c r="Y77" s="1"/>
      <c r="AA77" s="5"/>
    </row>
    <row r="78" spans="7:27" x14ac:dyDescent="0.25">
      <c r="G78" s="2"/>
      <c r="X78" s="2"/>
      <c r="Y78" s="1"/>
      <c r="AA78" s="5"/>
    </row>
    <row r="79" spans="7:27" x14ac:dyDescent="0.25">
      <c r="G79" s="2"/>
      <c r="X79" s="2"/>
      <c r="Y79" s="1"/>
      <c r="AA79" s="5"/>
    </row>
    <row r="80" spans="7:27" x14ac:dyDescent="0.25">
      <c r="G80" s="2"/>
      <c r="X80" s="2"/>
      <c r="Y80" s="1"/>
      <c r="AA80" s="5"/>
    </row>
    <row r="81" spans="7:27" x14ac:dyDescent="0.25">
      <c r="G81" s="2"/>
      <c r="X81" s="2"/>
      <c r="Y81" s="1"/>
      <c r="AA81" s="5"/>
    </row>
    <row r="82" spans="7:27" x14ac:dyDescent="0.25">
      <c r="G82" s="2"/>
      <c r="X82" s="2"/>
      <c r="Y82" s="1"/>
      <c r="AA82" s="5"/>
    </row>
    <row r="83" spans="7:27" x14ac:dyDescent="0.25">
      <c r="G83" s="2"/>
      <c r="X83" s="2"/>
      <c r="Y83" s="1"/>
      <c r="AA83" s="5"/>
    </row>
    <row r="84" spans="7:27" x14ac:dyDescent="0.25">
      <c r="G84" s="2"/>
      <c r="X84" s="2"/>
      <c r="Y84" s="1"/>
      <c r="AA84" s="5"/>
    </row>
  </sheetData>
  <autoFilter ref="B2:H2">
    <sortState ref="B3:H15">
      <sortCondition descending="1" ref="D2"/>
    </sortState>
  </autoFilter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"/>
  <sheetViews>
    <sheetView workbookViewId="0">
      <selection activeCell="I20" sqref="I20"/>
    </sheetView>
  </sheetViews>
  <sheetFormatPr baseColWidth="10" defaultRowHeight="15" x14ac:dyDescent="0.25"/>
  <sheetData>
    <row r="1" spans="1:4" x14ac:dyDescent="0.25">
      <c r="A1" s="57" t="s">
        <v>282</v>
      </c>
      <c r="B1" s="57"/>
      <c r="C1" s="57"/>
      <c r="D1" s="5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8"/>
  <sheetViews>
    <sheetView topLeftCell="A10" zoomScale="70" zoomScaleNormal="70" workbookViewId="0">
      <selection activeCell="P34" sqref="P34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163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 t="s">
        <v>283</v>
      </c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49" t="s">
        <v>12</v>
      </c>
      <c r="B3" s="29">
        <v>0.33429889491616976</v>
      </c>
      <c r="C3" s="29">
        <v>0.33929478615347813</v>
      </c>
      <c r="D3" s="23">
        <f t="shared" ref="D3:D15" si="0">SUM(B3:C3)</f>
        <v>0.6735936810696479</v>
      </c>
      <c r="E3" s="29">
        <v>-0.13959378386061705</v>
      </c>
      <c r="F3" s="29">
        <v>1.7215696527828839E-2</v>
      </c>
      <c r="G3" s="23">
        <f t="shared" ref="G3:G15" si="1">B3+C3+E3+F3</f>
        <v>0.55121559373685969</v>
      </c>
      <c r="H3" s="45"/>
      <c r="I3" s="43">
        <v>7.4999999999999997E-2</v>
      </c>
      <c r="J3" s="23">
        <f t="shared" ref="J3:J15" si="2">G3/D3</f>
        <v>0.81832061260067757</v>
      </c>
      <c r="K3" s="23">
        <f t="shared" ref="K3:K15" si="3">-E3</f>
        <v>0.13959378386061705</v>
      </c>
      <c r="L3" s="23">
        <f t="shared" ref="L3:L15" si="4">ABS(B3)</f>
        <v>0.33429889491616976</v>
      </c>
      <c r="M3" s="46">
        <v>0.6</v>
      </c>
      <c r="N3" s="2">
        <v>38.11615887760302</v>
      </c>
      <c r="O3" s="31"/>
      <c r="P3" s="26" t="str">
        <f>VLOOKUP(Q3,tensions!$C$1:$H$1079,6,FALSE)</f>
        <v>Très fort</v>
      </c>
      <c r="Q3" s="26" t="str">
        <f>A3&amp;$A$17</f>
        <v>Île-de-FranceAides à domicile</v>
      </c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17</v>
      </c>
      <c r="B4" s="29">
        <v>0.23482549841571318</v>
      </c>
      <c r="C4" s="29">
        <v>0.37450043450725384</v>
      </c>
      <c r="D4" s="23">
        <f t="shared" si="0"/>
        <v>0.609325932922967</v>
      </c>
      <c r="E4" s="29">
        <v>-0.12354116604265528</v>
      </c>
      <c r="F4" s="29">
        <v>-5.6374405782517456E-3</v>
      </c>
      <c r="G4" s="23">
        <f t="shared" si="1"/>
        <v>0.48014732630205992</v>
      </c>
      <c r="H4" s="45"/>
      <c r="I4" s="43">
        <f t="shared" ref="I4:I15" si="5">I3+C3+IF(B3&gt;0,B3,0)+IF(F3&gt;0,F3,0)-IF(B4&gt;0,B4,0)-IF(F4&gt;0,F4,0)-C4</f>
        <v>0.15648344467450964</v>
      </c>
      <c r="J4" s="23">
        <f t="shared" si="2"/>
        <v>0.78799752375345189</v>
      </c>
      <c r="K4" s="23">
        <f t="shared" si="3"/>
        <v>0.12354116604265528</v>
      </c>
      <c r="L4" s="23">
        <f t="shared" si="4"/>
        <v>0.23482549841571318</v>
      </c>
      <c r="M4" s="46">
        <f t="shared" ref="M4:M15" si="6">M3+1.15</f>
        <v>1.75</v>
      </c>
      <c r="N4" s="2">
        <v>21.869158992048774</v>
      </c>
      <c r="O4" s="31"/>
      <c r="P4" s="26" t="str">
        <f>VLOOKUP(Q4,tensions!$C$1:$H$1079,6,FALSE)</f>
        <v>Très fort</v>
      </c>
      <c r="Q4" s="26" t="str">
        <f t="shared" ref="Q4:Q15" si="7">A4&amp;$A$17</f>
        <v>Provence-Alpes-Côte d'AzurAides à domicile</v>
      </c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7</v>
      </c>
      <c r="B5" s="29">
        <v>0.22231475982116081</v>
      </c>
      <c r="C5" s="29">
        <v>0.39748422118524424</v>
      </c>
      <c r="D5" s="23">
        <f t="shared" si="0"/>
        <v>0.61979898100640507</v>
      </c>
      <c r="E5" s="29">
        <v>-0.16465999729934319</v>
      </c>
      <c r="F5" s="29">
        <v>-2.7437505002602925E-3</v>
      </c>
      <c r="G5" s="23">
        <f t="shared" si="1"/>
        <v>0.45239523320680158</v>
      </c>
      <c r="H5" s="45"/>
      <c r="I5" s="43">
        <f t="shared" si="5"/>
        <v>0.14601039659107168</v>
      </c>
      <c r="J5" s="23">
        <f t="shared" si="2"/>
        <v>0.72990638427998078</v>
      </c>
      <c r="K5" s="23">
        <f t="shared" si="3"/>
        <v>0.16465999729934319</v>
      </c>
      <c r="L5" s="23">
        <f t="shared" si="4"/>
        <v>0.22231475982116081</v>
      </c>
      <c r="M5" s="46">
        <f t="shared" si="6"/>
        <v>2.9</v>
      </c>
      <c r="N5" s="2">
        <v>27.770919355206011</v>
      </c>
      <c r="O5" s="31"/>
      <c r="P5" s="26" t="str">
        <f>VLOOKUP(Q5,tensions!$C$1:$H$1079,6,FALSE)</f>
        <v>Très fort</v>
      </c>
      <c r="Q5" s="26" t="str">
        <f t="shared" si="7"/>
        <v>Auvergne-Rhône-AlpesAides à domicile</v>
      </c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14</v>
      </c>
      <c r="B6" s="29">
        <v>0.2291698975101171</v>
      </c>
      <c r="C6" s="29">
        <v>0.37631639881011958</v>
      </c>
      <c r="D6" s="23">
        <f t="shared" si="0"/>
        <v>0.60548629632023665</v>
      </c>
      <c r="E6" s="29">
        <v>-0.1641689544750923</v>
      </c>
      <c r="F6" s="29">
        <v>8.57729556377319E-3</v>
      </c>
      <c r="G6" s="23">
        <f t="shared" si="1"/>
        <v>0.44989463740891755</v>
      </c>
      <c r="H6" s="45"/>
      <c r="I6" s="43">
        <f t="shared" si="5"/>
        <v>0.15174578571346686</v>
      </c>
      <c r="J6" s="23">
        <f t="shared" si="2"/>
        <v>0.74303025542129209</v>
      </c>
      <c r="K6" s="23">
        <f t="shared" si="3"/>
        <v>0.1641689544750923</v>
      </c>
      <c r="L6" s="23">
        <f t="shared" si="4"/>
        <v>0.2291698975101171</v>
      </c>
      <c r="M6" s="46">
        <f t="shared" si="6"/>
        <v>4.05</v>
      </c>
      <c r="N6" s="2">
        <v>13.607474494356758</v>
      </c>
      <c r="O6" s="31"/>
      <c r="P6" s="26" t="str">
        <f>VLOOKUP(Q6,tensions!$C$1:$H$1079,6,FALSE)</f>
        <v>Très fort</v>
      </c>
      <c r="Q6" s="26" t="str">
        <f t="shared" si="7"/>
        <v>Pays de la LoireAides à domicile</v>
      </c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49" t="s">
        <v>165</v>
      </c>
      <c r="B7" s="29">
        <v>0.18339812643100681</v>
      </c>
      <c r="C7" s="29">
        <v>0.40065615663831211</v>
      </c>
      <c r="D7" s="23">
        <f t="shared" si="0"/>
        <v>0.58405428306931895</v>
      </c>
      <c r="E7" s="29">
        <v>-0.13955356537206667</v>
      </c>
      <c r="F7" s="29">
        <v>-3.7348011354558773E-3</v>
      </c>
      <c r="G7" s="23">
        <f t="shared" si="1"/>
        <v>0.44076591656179642</v>
      </c>
      <c r="H7" s="45"/>
      <c r="I7" s="43">
        <f t="shared" si="5"/>
        <v>0.18175509452815775</v>
      </c>
      <c r="J7" s="34">
        <f t="shared" si="2"/>
        <v>0.75466601194239302</v>
      </c>
      <c r="K7" s="23">
        <f t="shared" si="3"/>
        <v>0.13955356537206667</v>
      </c>
      <c r="L7" s="23">
        <f t="shared" si="4"/>
        <v>0.18339812643100681</v>
      </c>
      <c r="M7" s="46">
        <f t="shared" si="6"/>
        <v>5.1999999999999993</v>
      </c>
      <c r="N7" s="2">
        <v>27.561761534655336</v>
      </c>
      <c r="O7" s="31"/>
      <c r="P7" s="26" t="str">
        <f>VLOOKUP(Q7,tensions!$C$1:$H$1079,6,FALSE)</f>
        <v>Très fort</v>
      </c>
      <c r="Q7" s="26" t="str">
        <f t="shared" si="7"/>
        <v>Nouvelle AquitaineAides à domicile</v>
      </c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15</v>
      </c>
      <c r="B8" s="29">
        <v>0.17319142626615633</v>
      </c>
      <c r="C8" s="29">
        <v>0.4048237665077864</v>
      </c>
      <c r="D8" s="23">
        <f t="shared" si="0"/>
        <v>0.57801519277394275</v>
      </c>
      <c r="E8" s="29">
        <v>-0.1326553233350434</v>
      </c>
      <c r="F8" s="29">
        <v>-5.4693039168168759E-3</v>
      </c>
      <c r="G8" s="23">
        <f t="shared" si="1"/>
        <v>0.4398905655220825</v>
      </c>
      <c r="H8" s="45"/>
      <c r="I8" s="43">
        <f t="shared" si="5"/>
        <v>0.18779418482353394</v>
      </c>
      <c r="J8" s="23">
        <f t="shared" si="2"/>
        <v>0.76103633783570857</v>
      </c>
      <c r="K8" s="23">
        <f t="shared" si="3"/>
        <v>0.1326553233350434</v>
      </c>
      <c r="L8" s="23">
        <f t="shared" si="4"/>
        <v>0.17319142626615633</v>
      </c>
      <c r="M8" s="46">
        <f t="shared" si="6"/>
        <v>6.35</v>
      </c>
      <c r="N8" s="2">
        <v>25.760978340783677</v>
      </c>
      <c r="O8" s="31"/>
      <c r="P8" s="26" t="str">
        <f>VLOOKUP(Q8,tensions!$C$1:$H$1079,6,FALSE)</f>
        <v>Très fort</v>
      </c>
      <c r="Q8" s="26" t="str">
        <f t="shared" si="7"/>
        <v>OccitanieAides à domicile</v>
      </c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9</v>
      </c>
      <c r="B9" s="29">
        <v>0.1872991084960402</v>
      </c>
      <c r="C9" s="29">
        <v>0.41805694424482825</v>
      </c>
      <c r="D9" s="23">
        <f t="shared" si="0"/>
        <v>0.60535605274086846</v>
      </c>
      <c r="E9" s="29">
        <v>-0.15642246968426252</v>
      </c>
      <c r="F9" s="29">
        <v>-1.1924961947813423E-2</v>
      </c>
      <c r="G9" s="23">
        <f t="shared" si="1"/>
        <v>0.43700862110879246</v>
      </c>
      <c r="H9" s="3"/>
      <c r="I9" s="43">
        <f t="shared" si="5"/>
        <v>0.16045332485660829</v>
      </c>
      <c r="J9" s="23">
        <f t="shared" si="2"/>
        <v>0.7219034469551433</v>
      </c>
      <c r="K9" s="23">
        <f t="shared" si="3"/>
        <v>0.15642246968426252</v>
      </c>
      <c r="L9" s="23">
        <f t="shared" si="4"/>
        <v>0.1872991084960402</v>
      </c>
      <c r="M9" s="46">
        <f t="shared" si="6"/>
        <v>7.5</v>
      </c>
      <c r="N9" s="2">
        <v>12.509329925333718</v>
      </c>
      <c r="O9" s="31"/>
      <c r="P9" s="26" t="str">
        <f>VLOOKUP(Q9,tensions!$C$1:$H$1079,6,FALSE)</f>
        <v>Très fort</v>
      </c>
      <c r="Q9" s="26" t="str">
        <f t="shared" si="7"/>
        <v>BretagneAides à domicile</v>
      </c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t="s">
        <v>34</v>
      </c>
      <c r="B10" s="44">
        <v>0.18603201337353484</v>
      </c>
      <c r="C10" s="44">
        <v>0.39255772895526386</v>
      </c>
      <c r="D10" s="23">
        <f t="shared" si="0"/>
        <v>0.57858974232879867</v>
      </c>
      <c r="E10" s="1">
        <v>-0.15433832056010749</v>
      </c>
      <c r="F10" s="6">
        <v>-8.4125527239276271E-19</v>
      </c>
      <c r="G10" s="23">
        <f t="shared" si="1"/>
        <v>0.42425142176869118</v>
      </c>
      <c r="H10" s="45"/>
      <c r="I10" s="43">
        <f t="shared" si="5"/>
        <v>0.18721963526867813</v>
      </c>
      <c r="J10" s="23">
        <f t="shared" si="2"/>
        <v>0.73325085242800458</v>
      </c>
      <c r="K10" s="23">
        <f t="shared" si="3"/>
        <v>0.15433832056010749</v>
      </c>
      <c r="L10" s="23">
        <f t="shared" si="4"/>
        <v>0.18603201337353484</v>
      </c>
      <c r="M10" s="46">
        <f t="shared" si="6"/>
        <v>8.65</v>
      </c>
      <c r="N10" s="2">
        <v>223.95756062859067</v>
      </c>
      <c r="O10" s="31"/>
      <c r="P10" s="26" t="str">
        <f>VLOOKUP(Q10,tensions!$C$1:$H$1079,6,FALSE)</f>
        <v>Très fort</v>
      </c>
      <c r="Q10" s="26" t="str">
        <f t="shared" si="7"/>
        <v>France métropolitaineAides à domicile</v>
      </c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s="19" t="s">
        <v>19</v>
      </c>
      <c r="B11" s="29">
        <v>0.17155846093362409</v>
      </c>
      <c r="C11" s="29">
        <v>0.39999469027139206</v>
      </c>
      <c r="D11" s="23">
        <f t="shared" si="0"/>
        <v>0.57155315120501615</v>
      </c>
      <c r="E11" s="29">
        <v>-0.166349785973811</v>
      </c>
      <c r="F11" s="29">
        <v>1.6562009079347756E-3</v>
      </c>
      <c r="G11" s="23">
        <f t="shared" si="1"/>
        <v>0.40685956613913993</v>
      </c>
      <c r="H11" s="45"/>
      <c r="I11" s="43">
        <f t="shared" si="5"/>
        <v>0.19260002548452598</v>
      </c>
      <c r="J11" s="23">
        <f t="shared" si="2"/>
        <v>0.71184904725194909</v>
      </c>
      <c r="K11" s="23">
        <f t="shared" si="3"/>
        <v>0.166349785973811</v>
      </c>
      <c r="L11" s="23">
        <f t="shared" si="4"/>
        <v>0.17155846093362409</v>
      </c>
      <c r="M11" s="46">
        <f t="shared" si="6"/>
        <v>9.8000000000000007</v>
      </c>
      <c r="N11" s="2">
        <v>16.519050148632655</v>
      </c>
      <c r="O11" s="31"/>
      <c r="P11" s="26" t="str">
        <f>VLOOKUP(Q11,tensions!$C$1:$H$1079,6,FALSE)</f>
        <v>Très fort</v>
      </c>
      <c r="Q11" s="26" t="str">
        <f t="shared" si="7"/>
        <v>Grand EstAides à domicile</v>
      </c>
      <c r="R11" s="26"/>
      <c r="S11" s="26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10</v>
      </c>
      <c r="B12" s="29">
        <v>0.11575846732957289</v>
      </c>
      <c r="C12" s="29">
        <v>0.41031058306072754</v>
      </c>
      <c r="D12" s="23">
        <f t="shared" si="0"/>
        <v>0.52606905039030039</v>
      </c>
      <c r="E12" s="29">
        <v>-0.15730650486520947</v>
      </c>
      <c r="F12" s="29">
        <v>2.5066950485979019E-3</v>
      </c>
      <c r="G12" s="23">
        <f t="shared" si="1"/>
        <v>0.37126924057368882</v>
      </c>
      <c r="H12" s="45"/>
      <c r="I12" s="43">
        <f t="shared" si="5"/>
        <v>0.23723363215857862</v>
      </c>
      <c r="J12" s="23">
        <f t="shared" si="2"/>
        <v>0.70574241213817324</v>
      </c>
      <c r="K12" s="23">
        <f t="shared" si="3"/>
        <v>0.15730650486520947</v>
      </c>
      <c r="L12" s="23">
        <f t="shared" si="4"/>
        <v>0.11575846732957289</v>
      </c>
      <c r="M12" s="46">
        <f t="shared" si="6"/>
        <v>10.950000000000001</v>
      </c>
      <c r="N12" s="2">
        <v>8.0311238464581542</v>
      </c>
      <c r="O12" s="31"/>
      <c r="P12" s="26" t="str">
        <f>VLOOKUP(Q12,tensions!$C$1:$H$1079,6,FALSE)</f>
        <v>Très fort</v>
      </c>
      <c r="Q12" s="26" t="str">
        <f t="shared" si="7"/>
        <v>Centre-Val de LoireAides à domicile</v>
      </c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s="19" t="s">
        <v>13</v>
      </c>
      <c r="B13" s="29">
        <v>6.8313224746916895E-2</v>
      </c>
      <c r="C13" s="29">
        <v>0.42579853997037914</v>
      </c>
      <c r="D13" s="23">
        <f t="shared" si="0"/>
        <v>0.49411176471729601</v>
      </c>
      <c r="E13" s="29">
        <v>-0.17582741521113926</v>
      </c>
      <c r="F13" s="29">
        <v>-1.0385464382585136E-2</v>
      </c>
      <c r="G13" s="23">
        <f t="shared" si="1"/>
        <v>0.30789888512357161</v>
      </c>
      <c r="H13" s="45"/>
      <c r="I13" s="43">
        <f t="shared" si="5"/>
        <v>0.27169761288018085</v>
      </c>
      <c r="J13" s="23">
        <f t="shared" si="2"/>
        <v>0.6231361143561005</v>
      </c>
      <c r="K13" s="23">
        <f t="shared" si="3"/>
        <v>0.17582741521113926</v>
      </c>
      <c r="L13" s="23">
        <f t="shared" si="4"/>
        <v>6.8313224746916895E-2</v>
      </c>
      <c r="M13" s="46">
        <f t="shared" si="6"/>
        <v>12.100000000000001</v>
      </c>
      <c r="N13" s="2">
        <v>9.5404386212675067</v>
      </c>
      <c r="O13" s="31"/>
      <c r="P13" s="26" t="str">
        <f>VLOOKUP(Q13,tensions!$C$1:$H$1079,6,FALSE)</f>
        <v>Très fort</v>
      </c>
      <c r="Q13" s="26" t="str">
        <f t="shared" si="7"/>
        <v>NormandieAides à domicile</v>
      </c>
      <c r="R13" s="26"/>
      <c r="S13" s="32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s="19" t="s">
        <v>8</v>
      </c>
      <c r="B14" s="29">
        <v>3.0089443276766523E-2</v>
      </c>
      <c r="C14" s="29">
        <v>0.41764231836044752</v>
      </c>
      <c r="D14" s="23">
        <f t="shared" si="0"/>
        <v>0.44773176163721407</v>
      </c>
      <c r="E14" s="29">
        <v>-0.15333396251177817</v>
      </c>
      <c r="F14" s="29">
        <v>-1.6693459462534511E-3</v>
      </c>
      <c r="G14" s="23">
        <f t="shared" si="1"/>
        <v>0.29272845317918245</v>
      </c>
      <c r="H14" s="45"/>
      <c r="I14" s="43">
        <f t="shared" si="5"/>
        <v>0.31807761596026285</v>
      </c>
      <c r="J14" s="23">
        <f t="shared" si="2"/>
        <v>0.65380318811595284</v>
      </c>
      <c r="K14" s="23">
        <f t="shared" si="3"/>
        <v>0.15333396251177817</v>
      </c>
      <c r="L14" s="23">
        <f t="shared" si="4"/>
        <v>3.0089443276766523E-2</v>
      </c>
      <c r="M14" s="46">
        <f t="shared" si="6"/>
        <v>13.250000000000002</v>
      </c>
      <c r="N14" s="2">
        <v>6.7305886139412188</v>
      </c>
      <c r="O14" s="31"/>
      <c r="P14" s="26" t="str">
        <f>VLOOKUP(Q14,tensions!$C$1:$H$1079,6,FALSE)</f>
        <v>Très fort</v>
      </c>
      <c r="Q14" s="26" t="str">
        <f t="shared" si="7"/>
        <v>Bourgogne-Franche-ComtéAides à domicile</v>
      </c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s="19" t="s">
        <v>18</v>
      </c>
      <c r="B15" s="29">
        <v>7.5284988974270453E-2</v>
      </c>
      <c r="C15" s="29">
        <v>0.40263044024281691</v>
      </c>
      <c r="D15" s="23">
        <f t="shared" si="0"/>
        <v>0.47791542921708735</v>
      </c>
      <c r="E15" s="29">
        <v>-0.20078351246918491</v>
      </c>
      <c r="F15" s="29">
        <v>2.7074720082323998E-3</v>
      </c>
      <c r="G15" s="23">
        <f t="shared" si="1"/>
        <v>0.27983938875613484</v>
      </c>
      <c r="H15" s="45"/>
      <c r="I15" s="43">
        <f t="shared" si="5"/>
        <v>0.2851864763721571</v>
      </c>
      <c r="J15" s="23">
        <f t="shared" si="2"/>
        <v>0.5855416495227258</v>
      </c>
      <c r="K15" s="23">
        <f t="shared" si="3"/>
        <v>0.20078351246918491</v>
      </c>
      <c r="L15" s="23">
        <f t="shared" si="4"/>
        <v>7.5284988974270453E-2</v>
      </c>
      <c r="M15" s="46">
        <f t="shared" si="6"/>
        <v>14.400000000000002</v>
      </c>
      <c r="N15" s="2">
        <v>14.692356184705337</v>
      </c>
      <c r="O15" s="31"/>
      <c r="P15" s="26" t="str">
        <f>VLOOKUP(Q15,tensions!$C$1:$H$1079,6,FALSE)</f>
        <v>Très fort</v>
      </c>
      <c r="Q15" s="26" t="str">
        <f t="shared" si="7"/>
        <v>Hauts-de-FranceAides à domicile</v>
      </c>
    </row>
    <row r="16" spans="1:33" x14ac:dyDescent="0.25">
      <c r="C16" s="11"/>
      <c r="E16" s="2"/>
      <c r="F16" s="2"/>
      <c r="G16" s="2"/>
      <c r="P16" s="26"/>
      <c r="Q16" s="26"/>
    </row>
    <row r="17" spans="1:18" x14ac:dyDescent="0.25">
      <c r="A17" t="s">
        <v>46</v>
      </c>
      <c r="B17" s="2"/>
      <c r="C17" s="2"/>
      <c r="D17" s="2"/>
      <c r="E17" s="2"/>
      <c r="F17" s="2"/>
      <c r="G17" s="2"/>
      <c r="I17" s="2"/>
      <c r="J17" s="2"/>
      <c r="L17" s="2"/>
    </row>
    <row r="18" spans="1:18" x14ac:dyDescent="0.25">
      <c r="B18" s="2"/>
      <c r="C18" s="2"/>
      <c r="D18" s="2"/>
      <c r="E18" s="2"/>
      <c r="F18" s="2"/>
      <c r="G18" s="1"/>
      <c r="H18" s="2"/>
      <c r="I18" s="2"/>
      <c r="J18" s="2"/>
      <c r="K18" s="2"/>
      <c r="L18" s="2"/>
    </row>
    <row r="19" spans="1:18" x14ac:dyDescent="0.25">
      <c r="A19" s="3"/>
      <c r="B19" s="23"/>
      <c r="C19" s="25"/>
      <c r="D19" s="2"/>
      <c r="E19" s="2"/>
      <c r="F19" s="2"/>
      <c r="H19" s="2"/>
      <c r="I19" s="2"/>
      <c r="J19" s="2"/>
      <c r="K19" s="2"/>
      <c r="L19" s="2"/>
    </row>
    <row r="20" spans="1:18" x14ac:dyDescent="0.25">
      <c r="A20" s="3"/>
      <c r="B20" s="23"/>
      <c r="C20" s="3"/>
      <c r="D20" s="2"/>
      <c r="E20" s="2"/>
      <c r="F20" s="2"/>
      <c r="H20" s="2"/>
      <c r="I20" s="1"/>
      <c r="J20" s="1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2"/>
      <c r="J21" s="2"/>
      <c r="K21" s="2"/>
      <c r="L21" s="2"/>
    </row>
    <row r="22" spans="1:18" x14ac:dyDescent="0.25">
      <c r="A22" s="3"/>
      <c r="B22" s="23"/>
      <c r="C22" s="25"/>
      <c r="D22" s="2"/>
      <c r="E22" s="2"/>
      <c r="F22" s="2"/>
      <c r="H22" s="2"/>
      <c r="I22" s="2"/>
      <c r="J22" s="2"/>
      <c r="K22" s="2"/>
      <c r="L22" s="2"/>
      <c r="R22" s="24"/>
    </row>
    <row r="23" spans="1:18" x14ac:dyDescent="0.25">
      <c r="A23" s="3"/>
      <c r="B23" s="23"/>
      <c r="C23" s="3"/>
      <c r="D23" s="2"/>
      <c r="E23" s="2"/>
      <c r="F23" s="2"/>
      <c r="H23" s="2"/>
      <c r="I23" s="2"/>
      <c r="J23" s="2"/>
      <c r="K23" s="2"/>
      <c r="L23" s="2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</row>
    <row r="34" spans="1:17" x14ac:dyDescent="0.25">
      <c r="D34" s="2"/>
      <c r="E34" s="2"/>
      <c r="F34" s="2"/>
      <c r="G34" s="1"/>
      <c r="H34" s="2"/>
      <c r="I34" s="2"/>
      <c r="J34" s="2"/>
      <c r="K34" s="2"/>
      <c r="O34" s="2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N35" s="2"/>
      <c r="O35" s="2"/>
    </row>
    <row r="36" spans="1:17" x14ac:dyDescent="0.25">
      <c r="N36" s="2"/>
      <c r="O36" s="2"/>
      <c r="P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  <c r="Q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B45" s="2"/>
      <c r="C45" s="2"/>
      <c r="N45" s="2"/>
      <c r="O45" s="2"/>
      <c r="P45" s="2"/>
      <c r="Q45" s="2"/>
    </row>
    <row r="46" spans="1:17" x14ac:dyDescent="0.25"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</sheetData>
  <autoFilter ref="A2:N2">
    <sortState ref="A3:N15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8"/>
  <sheetViews>
    <sheetView topLeftCell="A31" zoomScale="70" zoomScaleNormal="70" workbookViewId="0">
      <selection activeCell="Q36" sqref="Q36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163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 t="s">
        <v>283</v>
      </c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49" t="s">
        <v>12</v>
      </c>
      <c r="B3" s="29">
        <v>0.33429889491616976</v>
      </c>
      <c r="C3" s="29">
        <v>0.33929478615347813</v>
      </c>
      <c r="D3" s="23">
        <f t="shared" ref="D3:D15" si="0">SUM(B3:C3)</f>
        <v>0.6735936810696479</v>
      </c>
      <c r="E3" s="29">
        <v>-0.13959378386061705</v>
      </c>
      <c r="F3" s="29">
        <v>1.7215696527828839E-2</v>
      </c>
      <c r="G3" s="23">
        <f t="shared" ref="G3:G15" si="1">B3+C3+E3+F3</f>
        <v>0.55121559373685969</v>
      </c>
      <c r="H3" s="45"/>
      <c r="I3" s="43">
        <v>7.4999999999999997E-2</v>
      </c>
      <c r="J3" s="23">
        <f t="shared" ref="J3:J15" si="2">G3/D3</f>
        <v>0.81832061260067757</v>
      </c>
      <c r="K3" s="23">
        <f t="shared" ref="K3:K15" si="3">-E3</f>
        <v>0.13959378386061705</v>
      </c>
      <c r="L3" s="23">
        <f t="shared" ref="L3:L15" si="4">ABS(B3)</f>
        <v>0.33429889491616976</v>
      </c>
      <c r="M3" s="46">
        <v>0.6</v>
      </c>
      <c r="N3" s="2">
        <v>38.11615887760302</v>
      </c>
      <c r="O3" s="31">
        <v>0.2</v>
      </c>
      <c r="P3" s="26" t="str">
        <f>VLOOKUP(Q3,tensions!$C$1:$H$1079,6,FALSE)</f>
        <v>Très fort</v>
      </c>
      <c r="Q3" s="26" t="str">
        <f>A3&amp;$A$17</f>
        <v>Île-de-FranceAides à domicile</v>
      </c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17</v>
      </c>
      <c r="B4" s="29">
        <v>0.23482549841571318</v>
      </c>
      <c r="C4" s="29">
        <v>0.37450043450725384</v>
      </c>
      <c r="D4" s="23">
        <f t="shared" si="0"/>
        <v>0.609325932922967</v>
      </c>
      <c r="E4" s="29">
        <v>-0.12354116604265528</v>
      </c>
      <c r="F4" s="29">
        <v>-5.6374405782517456E-3</v>
      </c>
      <c r="G4" s="23">
        <f t="shared" si="1"/>
        <v>0.48014732630205992</v>
      </c>
      <c r="H4" s="45"/>
      <c r="I4" s="43">
        <f t="shared" ref="I4:I15" si="5">I3+C3+IF(B3&gt;0,B3,0)+IF(F3&gt;0,F3,0)-IF(B4&gt;0,B4,0)-IF(F4&gt;0,F4,0)-C4</f>
        <v>0.15648344467450964</v>
      </c>
      <c r="J4" s="23">
        <f t="shared" si="2"/>
        <v>0.78799752375345189</v>
      </c>
      <c r="K4" s="23">
        <f t="shared" si="3"/>
        <v>0.12354116604265528</v>
      </c>
      <c r="L4" s="23">
        <f t="shared" si="4"/>
        <v>0.23482549841571318</v>
      </c>
      <c r="M4" s="46">
        <f t="shared" ref="M4:M15" si="6">M3+1.15</f>
        <v>1.75</v>
      </c>
      <c r="N4" s="2">
        <v>21.869158992048774</v>
      </c>
      <c r="O4" s="31">
        <v>0.2</v>
      </c>
      <c r="P4" s="26" t="str">
        <f>VLOOKUP(Q4,tensions!$C$1:$H$1079,6,FALSE)</f>
        <v>Très fort</v>
      </c>
      <c r="Q4" s="26" t="str">
        <f t="shared" ref="Q4:Q15" si="7">A4&amp;$A$17</f>
        <v>Provence-Alpes-Côte d'AzurAides à domicile</v>
      </c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7</v>
      </c>
      <c r="B5" s="29">
        <v>0.22231475982116081</v>
      </c>
      <c r="C5" s="29">
        <v>0.39748422118524424</v>
      </c>
      <c r="D5" s="23">
        <f t="shared" si="0"/>
        <v>0.61979898100640507</v>
      </c>
      <c r="E5" s="29">
        <v>-0.16465999729934319</v>
      </c>
      <c r="F5" s="29">
        <v>-2.7437505002602925E-3</v>
      </c>
      <c r="G5" s="23">
        <f t="shared" si="1"/>
        <v>0.45239523320680158</v>
      </c>
      <c r="H5" s="45"/>
      <c r="I5" s="43">
        <f t="shared" si="5"/>
        <v>0.14601039659107168</v>
      </c>
      <c r="J5" s="23">
        <f t="shared" si="2"/>
        <v>0.72990638427998078</v>
      </c>
      <c r="K5" s="23">
        <f t="shared" si="3"/>
        <v>0.16465999729934319</v>
      </c>
      <c r="L5" s="23">
        <f t="shared" si="4"/>
        <v>0.22231475982116081</v>
      </c>
      <c r="M5" s="46">
        <f t="shared" si="6"/>
        <v>2.9</v>
      </c>
      <c r="N5" s="2">
        <v>27.770919355206011</v>
      </c>
      <c r="O5" s="31">
        <v>0.2</v>
      </c>
      <c r="P5" s="26" t="str">
        <f>VLOOKUP(Q5,tensions!$C$1:$H$1079,6,FALSE)</f>
        <v>Très fort</v>
      </c>
      <c r="Q5" s="26" t="str">
        <f t="shared" si="7"/>
        <v>Auvergne-Rhône-AlpesAides à domicile</v>
      </c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14</v>
      </c>
      <c r="B6" s="29">
        <v>0.2291698975101171</v>
      </c>
      <c r="C6" s="29">
        <v>0.37631639881011958</v>
      </c>
      <c r="D6" s="23">
        <f t="shared" si="0"/>
        <v>0.60548629632023665</v>
      </c>
      <c r="E6" s="29">
        <v>-0.1641689544750923</v>
      </c>
      <c r="F6" s="29">
        <v>8.57729556377319E-3</v>
      </c>
      <c r="G6" s="23">
        <f t="shared" si="1"/>
        <v>0.44989463740891755</v>
      </c>
      <c r="H6" s="45"/>
      <c r="I6" s="43">
        <f t="shared" si="5"/>
        <v>0.15174578571346686</v>
      </c>
      <c r="J6" s="23">
        <f t="shared" si="2"/>
        <v>0.74303025542129209</v>
      </c>
      <c r="K6" s="23">
        <f t="shared" si="3"/>
        <v>0.1641689544750923</v>
      </c>
      <c r="L6" s="23">
        <f t="shared" si="4"/>
        <v>0.2291698975101171</v>
      </c>
      <c r="M6" s="46">
        <f t="shared" si="6"/>
        <v>4.05</v>
      </c>
      <c r="N6" s="2">
        <v>13.607474494356758</v>
      </c>
      <c r="O6" s="31">
        <v>0.2</v>
      </c>
      <c r="P6" s="26" t="str">
        <f>VLOOKUP(Q6,tensions!$C$1:$H$1079,6,FALSE)</f>
        <v>Très fort</v>
      </c>
      <c r="Q6" s="26" t="str">
        <f t="shared" si="7"/>
        <v>Pays de la LoireAides à domicile</v>
      </c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49" t="s">
        <v>165</v>
      </c>
      <c r="B7" s="29">
        <v>0.18339812643100681</v>
      </c>
      <c r="C7" s="29">
        <v>0.40065615663831211</v>
      </c>
      <c r="D7" s="23">
        <f t="shared" si="0"/>
        <v>0.58405428306931895</v>
      </c>
      <c r="E7" s="29">
        <v>-0.13955356537206667</v>
      </c>
      <c r="F7" s="29">
        <v>-3.7348011354558773E-3</v>
      </c>
      <c r="G7" s="23">
        <f t="shared" si="1"/>
        <v>0.44076591656179642</v>
      </c>
      <c r="H7" s="45"/>
      <c r="I7" s="43">
        <f t="shared" si="5"/>
        <v>0.18175509452815775</v>
      </c>
      <c r="J7" s="34">
        <f t="shared" si="2"/>
        <v>0.75466601194239302</v>
      </c>
      <c r="K7" s="23">
        <f t="shared" si="3"/>
        <v>0.13955356537206667</v>
      </c>
      <c r="L7" s="23">
        <f t="shared" si="4"/>
        <v>0.18339812643100681</v>
      </c>
      <c r="M7" s="46">
        <f t="shared" si="6"/>
        <v>5.1999999999999993</v>
      </c>
      <c r="N7" s="2">
        <v>27.561761534655336</v>
      </c>
      <c r="O7" s="31">
        <v>0.2</v>
      </c>
      <c r="P7" s="26" t="str">
        <f>VLOOKUP(Q7,tensions!$C$1:$H$1079,6,FALSE)</f>
        <v>Très fort</v>
      </c>
      <c r="Q7" s="26" t="str">
        <f t="shared" si="7"/>
        <v>Nouvelle AquitaineAides à domicile</v>
      </c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15</v>
      </c>
      <c r="B8" s="29">
        <v>0.17319142626615633</v>
      </c>
      <c r="C8" s="29">
        <v>0.4048237665077864</v>
      </c>
      <c r="D8" s="23">
        <f t="shared" si="0"/>
        <v>0.57801519277394275</v>
      </c>
      <c r="E8" s="29">
        <v>-0.1326553233350434</v>
      </c>
      <c r="F8" s="29">
        <v>-5.4693039168168759E-3</v>
      </c>
      <c r="G8" s="23">
        <f t="shared" si="1"/>
        <v>0.4398905655220825</v>
      </c>
      <c r="H8" s="45"/>
      <c r="I8" s="43">
        <f t="shared" si="5"/>
        <v>0.18779418482353394</v>
      </c>
      <c r="J8" s="23">
        <f t="shared" si="2"/>
        <v>0.76103633783570857</v>
      </c>
      <c r="K8" s="23">
        <f t="shared" si="3"/>
        <v>0.1326553233350434</v>
      </c>
      <c r="L8" s="23">
        <f t="shared" si="4"/>
        <v>0.17319142626615633</v>
      </c>
      <c r="M8" s="46">
        <f t="shared" si="6"/>
        <v>6.35</v>
      </c>
      <c r="N8" s="2">
        <v>25.760978340783677</v>
      </c>
      <c r="O8" s="31">
        <v>0.2</v>
      </c>
      <c r="P8" s="26" t="str">
        <f>VLOOKUP(Q8,tensions!$C$1:$H$1079,6,FALSE)</f>
        <v>Très fort</v>
      </c>
      <c r="Q8" s="26" t="str">
        <f t="shared" si="7"/>
        <v>OccitanieAides à domicile</v>
      </c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9</v>
      </c>
      <c r="B9" s="29">
        <v>0.1872991084960402</v>
      </c>
      <c r="C9" s="29">
        <v>0.41805694424482825</v>
      </c>
      <c r="D9" s="23">
        <f t="shared" si="0"/>
        <v>0.60535605274086846</v>
      </c>
      <c r="E9" s="29">
        <v>-0.15642246968426252</v>
      </c>
      <c r="F9" s="29">
        <v>-1.1924961947813423E-2</v>
      </c>
      <c r="G9" s="23">
        <f t="shared" si="1"/>
        <v>0.43700862110879246</v>
      </c>
      <c r="H9" s="3"/>
      <c r="I9" s="43">
        <f t="shared" si="5"/>
        <v>0.16045332485660829</v>
      </c>
      <c r="J9" s="23">
        <f t="shared" si="2"/>
        <v>0.7219034469551433</v>
      </c>
      <c r="K9" s="23">
        <f t="shared" si="3"/>
        <v>0.15642246968426252</v>
      </c>
      <c r="L9" s="23">
        <f t="shared" si="4"/>
        <v>0.1872991084960402</v>
      </c>
      <c r="M9" s="46">
        <f t="shared" si="6"/>
        <v>7.5</v>
      </c>
      <c r="N9" s="2">
        <v>12.509329925333718</v>
      </c>
      <c r="O9" s="31">
        <v>0.2</v>
      </c>
      <c r="P9" s="26" t="str">
        <f>VLOOKUP(Q9,tensions!$C$1:$H$1079,6,FALSE)</f>
        <v>Très fort</v>
      </c>
      <c r="Q9" s="26" t="str">
        <f t="shared" si="7"/>
        <v>BretagneAides à domicile</v>
      </c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t="s">
        <v>34</v>
      </c>
      <c r="B10" s="44">
        <v>0.18603201337353484</v>
      </c>
      <c r="C10" s="44">
        <v>0.39255772895526386</v>
      </c>
      <c r="D10" s="23">
        <f t="shared" si="0"/>
        <v>0.57858974232879867</v>
      </c>
      <c r="E10" s="1">
        <v>-0.15433832056010749</v>
      </c>
      <c r="F10" s="6">
        <v>-8.4125527239276271E-19</v>
      </c>
      <c r="G10" s="23">
        <f t="shared" si="1"/>
        <v>0.42425142176869118</v>
      </c>
      <c r="H10" s="45"/>
      <c r="I10" s="43">
        <f t="shared" si="5"/>
        <v>0.18721963526867813</v>
      </c>
      <c r="J10" s="23">
        <f t="shared" si="2"/>
        <v>0.73325085242800458</v>
      </c>
      <c r="K10" s="23">
        <f t="shared" si="3"/>
        <v>0.15433832056010749</v>
      </c>
      <c r="L10" s="23">
        <f t="shared" si="4"/>
        <v>0.18603201337353484</v>
      </c>
      <c r="M10" s="46">
        <f t="shared" si="6"/>
        <v>8.65</v>
      </c>
      <c r="N10" s="2">
        <v>223.95756062859067</v>
      </c>
      <c r="O10" s="31">
        <v>0.2</v>
      </c>
      <c r="P10" s="26" t="str">
        <f>VLOOKUP(Q10,tensions!$C$1:$H$1079,6,FALSE)</f>
        <v>Très fort</v>
      </c>
      <c r="Q10" s="26" t="str">
        <f t="shared" si="7"/>
        <v>France métropolitaineAides à domicile</v>
      </c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s="19" t="s">
        <v>19</v>
      </c>
      <c r="B11" s="29">
        <v>0.17155846093362409</v>
      </c>
      <c r="C11" s="29">
        <v>0.39999469027139206</v>
      </c>
      <c r="D11" s="23">
        <f t="shared" si="0"/>
        <v>0.57155315120501615</v>
      </c>
      <c r="E11" s="29">
        <v>-0.166349785973811</v>
      </c>
      <c r="F11" s="29">
        <v>1.6562009079347756E-3</v>
      </c>
      <c r="G11" s="23">
        <f t="shared" si="1"/>
        <v>0.40685956613913993</v>
      </c>
      <c r="H11" s="45"/>
      <c r="I11" s="43">
        <f t="shared" si="5"/>
        <v>0.19260002548452598</v>
      </c>
      <c r="J11" s="23">
        <f t="shared" si="2"/>
        <v>0.71184904725194909</v>
      </c>
      <c r="K11" s="23">
        <f t="shared" si="3"/>
        <v>0.166349785973811</v>
      </c>
      <c r="L11" s="23">
        <f t="shared" si="4"/>
        <v>0.17155846093362409</v>
      </c>
      <c r="M11" s="46">
        <f t="shared" si="6"/>
        <v>9.8000000000000007</v>
      </c>
      <c r="N11" s="2">
        <v>16.519050148632655</v>
      </c>
      <c r="O11" s="31">
        <v>0.2</v>
      </c>
      <c r="P11" s="26" t="str">
        <f>VLOOKUP(Q11,tensions!$C$1:$H$1079,6,FALSE)</f>
        <v>Très fort</v>
      </c>
      <c r="Q11" s="26" t="str">
        <f t="shared" si="7"/>
        <v>Grand EstAides à domicile</v>
      </c>
      <c r="R11" s="26"/>
      <c r="S11" s="26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10</v>
      </c>
      <c r="B12" s="29">
        <v>0.11575846732957289</v>
      </c>
      <c r="C12" s="29">
        <v>0.41031058306072754</v>
      </c>
      <c r="D12" s="23">
        <f t="shared" si="0"/>
        <v>0.52606905039030039</v>
      </c>
      <c r="E12" s="29">
        <v>-0.15730650486520947</v>
      </c>
      <c r="F12" s="29">
        <v>2.5066950485979019E-3</v>
      </c>
      <c r="G12" s="23">
        <f t="shared" si="1"/>
        <v>0.37126924057368882</v>
      </c>
      <c r="H12" s="45"/>
      <c r="I12" s="43">
        <f t="shared" si="5"/>
        <v>0.23723363215857862</v>
      </c>
      <c r="J12" s="23">
        <f t="shared" si="2"/>
        <v>0.70574241213817324</v>
      </c>
      <c r="K12" s="23">
        <f t="shared" si="3"/>
        <v>0.15730650486520947</v>
      </c>
      <c r="L12" s="23">
        <f t="shared" si="4"/>
        <v>0.11575846732957289</v>
      </c>
      <c r="M12" s="46">
        <f t="shared" si="6"/>
        <v>10.950000000000001</v>
      </c>
      <c r="N12" s="2">
        <v>8.0311238464581542</v>
      </c>
      <c r="O12" s="31">
        <v>0.2</v>
      </c>
      <c r="P12" s="26" t="str">
        <f>VLOOKUP(Q12,tensions!$C$1:$H$1079,6,FALSE)</f>
        <v>Très fort</v>
      </c>
      <c r="Q12" s="26" t="str">
        <f t="shared" si="7"/>
        <v>Centre-Val de LoireAides à domicile</v>
      </c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s="19" t="s">
        <v>13</v>
      </c>
      <c r="B13" s="29">
        <v>6.8313224746916895E-2</v>
      </c>
      <c r="C13" s="29">
        <v>0.42579853997037914</v>
      </c>
      <c r="D13" s="23">
        <f t="shared" si="0"/>
        <v>0.49411176471729601</v>
      </c>
      <c r="E13" s="29">
        <v>-0.17582741521113926</v>
      </c>
      <c r="F13" s="29">
        <v>-1.0385464382585136E-2</v>
      </c>
      <c r="G13" s="23">
        <f t="shared" si="1"/>
        <v>0.30789888512357161</v>
      </c>
      <c r="H13" s="45"/>
      <c r="I13" s="43">
        <f t="shared" si="5"/>
        <v>0.27169761288018085</v>
      </c>
      <c r="J13" s="23">
        <f t="shared" si="2"/>
        <v>0.6231361143561005</v>
      </c>
      <c r="K13" s="23">
        <f t="shared" si="3"/>
        <v>0.17582741521113926</v>
      </c>
      <c r="L13" s="23">
        <f t="shared" si="4"/>
        <v>6.8313224746916895E-2</v>
      </c>
      <c r="M13" s="46">
        <f t="shared" si="6"/>
        <v>12.100000000000001</v>
      </c>
      <c r="N13" s="2">
        <v>9.5404386212675067</v>
      </c>
      <c r="O13" s="31">
        <v>0.2</v>
      </c>
      <c r="P13" s="26" t="str">
        <f>VLOOKUP(Q13,tensions!$C$1:$H$1079,6,FALSE)</f>
        <v>Très fort</v>
      </c>
      <c r="Q13" s="26" t="str">
        <f t="shared" si="7"/>
        <v>NormandieAides à domicile</v>
      </c>
      <c r="R13" s="26"/>
      <c r="S13" s="32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s="19" t="s">
        <v>8</v>
      </c>
      <c r="B14" s="29">
        <v>3.0089443276766523E-2</v>
      </c>
      <c r="C14" s="29">
        <v>0.41764231836044752</v>
      </c>
      <c r="D14" s="23">
        <f t="shared" si="0"/>
        <v>0.44773176163721407</v>
      </c>
      <c r="E14" s="29">
        <v>-0.15333396251177817</v>
      </c>
      <c r="F14" s="29">
        <v>-1.6693459462534511E-3</v>
      </c>
      <c r="G14" s="23">
        <f t="shared" si="1"/>
        <v>0.29272845317918245</v>
      </c>
      <c r="H14" s="45"/>
      <c r="I14" s="43">
        <f t="shared" si="5"/>
        <v>0.31807761596026285</v>
      </c>
      <c r="J14" s="23">
        <f t="shared" si="2"/>
        <v>0.65380318811595284</v>
      </c>
      <c r="K14" s="23">
        <f t="shared" si="3"/>
        <v>0.15333396251177817</v>
      </c>
      <c r="L14" s="23">
        <f t="shared" si="4"/>
        <v>3.0089443276766523E-2</v>
      </c>
      <c r="M14" s="46">
        <f t="shared" si="6"/>
        <v>13.250000000000002</v>
      </c>
      <c r="N14" s="2">
        <v>6.7305886139412188</v>
      </c>
      <c r="O14" s="31">
        <v>0.2</v>
      </c>
      <c r="P14" s="26" t="str">
        <f>VLOOKUP(Q14,tensions!$C$1:$H$1079,6,FALSE)</f>
        <v>Très fort</v>
      </c>
      <c r="Q14" s="26" t="str">
        <f t="shared" si="7"/>
        <v>Bourgogne-Franche-ComtéAides à domicile</v>
      </c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s="19" t="s">
        <v>18</v>
      </c>
      <c r="B15" s="29">
        <v>7.5284988974270453E-2</v>
      </c>
      <c r="C15" s="29">
        <v>0.40263044024281691</v>
      </c>
      <c r="D15" s="23">
        <f t="shared" si="0"/>
        <v>0.47791542921708735</v>
      </c>
      <c r="E15" s="29">
        <v>-0.20078351246918491</v>
      </c>
      <c r="F15" s="29">
        <v>2.7074720082323998E-3</v>
      </c>
      <c r="G15" s="23">
        <f t="shared" si="1"/>
        <v>0.27983938875613484</v>
      </c>
      <c r="H15" s="45"/>
      <c r="I15" s="43">
        <f t="shared" si="5"/>
        <v>0.2851864763721571</v>
      </c>
      <c r="J15" s="23">
        <f t="shared" si="2"/>
        <v>0.5855416495227258</v>
      </c>
      <c r="K15" s="23">
        <f t="shared" si="3"/>
        <v>0.20078351246918491</v>
      </c>
      <c r="L15" s="23">
        <f t="shared" si="4"/>
        <v>7.5284988974270453E-2</v>
      </c>
      <c r="M15" s="46">
        <f t="shared" si="6"/>
        <v>14.400000000000002</v>
      </c>
      <c r="N15" s="2">
        <v>14.692356184705337</v>
      </c>
      <c r="O15" s="31">
        <v>0.2</v>
      </c>
      <c r="P15" s="26" t="str">
        <f>VLOOKUP(Q15,tensions!$C$1:$H$1079,6,FALSE)</f>
        <v>Très fort</v>
      </c>
      <c r="Q15" s="26" t="str">
        <f t="shared" si="7"/>
        <v>Hauts-de-FranceAides à domicile</v>
      </c>
    </row>
    <row r="16" spans="1:33" x14ac:dyDescent="0.25">
      <c r="C16" s="11"/>
      <c r="E16" s="2"/>
      <c r="F16" s="2"/>
      <c r="G16" s="2"/>
      <c r="P16" s="26"/>
      <c r="Q16" s="26"/>
    </row>
    <row r="17" spans="1:18" x14ac:dyDescent="0.25">
      <c r="A17" t="s">
        <v>46</v>
      </c>
      <c r="B17" s="2"/>
      <c r="C17" s="2"/>
      <c r="D17" s="2"/>
      <c r="E17" s="2"/>
      <c r="F17" s="2"/>
      <c r="G17" s="2"/>
      <c r="I17" s="2"/>
      <c r="J17" s="2"/>
      <c r="L17" s="2"/>
    </row>
    <row r="18" spans="1:18" x14ac:dyDescent="0.25">
      <c r="B18" s="2"/>
      <c r="C18" s="2"/>
      <c r="D18" s="2"/>
      <c r="E18" s="2"/>
      <c r="F18" s="2"/>
      <c r="G18" s="1"/>
      <c r="H18" s="2"/>
      <c r="I18" s="2"/>
      <c r="J18" s="2"/>
      <c r="K18" s="2"/>
      <c r="L18" s="2"/>
    </row>
    <row r="19" spans="1:18" x14ac:dyDescent="0.25">
      <c r="A19" s="3"/>
      <c r="B19" s="23"/>
      <c r="C19" s="25"/>
      <c r="D19" s="2"/>
      <c r="E19" s="2"/>
      <c r="F19" s="2"/>
      <c r="H19" s="2"/>
      <c r="I19" s="2"/>
      <c r="J19" s="2"/>
      <c r="K19" s="2"/>
      <c r="L19" s="2"/>
    </row>
    <row r="20" spans="1:18" x14ac:dyDescent="0.25">
      <c r="A20" s="3"/>
      <c r="B20" s="23"/>
      <c r="C20" s="3"/>
      <c r="D20" s="2"/>
      <c r="E20" s="2"/>
      <c r="F20" s="2"/>
      <c r="H20" s="2"/>
      <c r="I20" s="1"/>
      <c r="J20" s="1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2"/>
      <c r="J21" s="2"/>
      <c r="K21" s="2"/>
      <c r="L21" s="2"/>
    </row>
    <row r="22" spans="1:18" x14ac:dyDescent="0.25">
      <c r="A22" s="3"/>
      <c r="B22" s="23"/>
      <c r="C22" s="25"/>
      <c r="D22" s="2"/>
      <c r="E22" s="2"/>
      <c r="F22" s="2"/>
      <c r="H22" s="2"/>
      <c r="I22" s="2"/>
      <c r="J22" s="2"/>
      <c r="K22" s="2"/>
      <c r="L22" s="2"/>
      <c r="R22" s="24"/>
    </row>
    <row r="23" spans="1:18" x14ac:dyDescent="0.25">
      <c r="A23" s="3"/>
      <c r="B23" s="23"/>
      <c r="C23" s="3"/>
      <c r="D23" s="2"/>
      <c r="E23" s="2"/>
      <c r="F23" s="2"/>
      <c r="H23" s="2"/>
      <c r="I23" s="2"/>
      <c r="J23" s="2"/>
      <c r="K23" s="2"/>
      <c r="L23" s="2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</row>
    <row r="34" spans="1:17" x14ac:dyDescent="0.25">
      <c r="D34" s="2"/>
      <c r="E34" s="2"/>
      <c r="F34" s="2"/>
      <c r="G34" s="1"/>
      <c r="H34" s="2"/>
      <c r="I34" s="2"/>
      <c r="J34" s="2"/>
      <c r="K34" s="2"/>
      <c r="O34" s="2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N35" s="2"/>
      <c r="O35" s="2"/>
    </row>
    <row r="36" spans="1:17" x14ac:dyDescent="0.25">
      <c r="N36" s="2"/>
      <c r="O36" s="2"/>
      <c r="P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  <c r="Q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B45" s="2"/>
      <c r="C45" s="2"/>
      <c r="N45" s="2"/>
      <c r="O45" s="2"/>
      <c r="P45" s="2"/>
      <c r="Q45" s="2"/>
    </row>
    <row r="46" spans="1:17" x14ac:dyDescent="0.25"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</sheetData>
  <autoFilter ref="A2:N2">
    <sortState ref="A3:N15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7"/>
  <sheetViews>
    <sheetView topLeftCell="A13" zoomScale="70" zoomScaleNormal="70" workbookViewId="0">
      <selection activeCell="Q25" sqref="Q25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276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19" t="s">
        <v>14</v>
      </c>
      <c r="B3" s="29">
        <v>-0.14378356032878425</v>
      </c>
      <c r="C3" s="29">
        <v>0.25047051814544774</v>
      </c>
      <c r="D3" s="23">
        <f t="shared" ref="D3:D15" si="0">SUM(B3:C3)</f>
        <v>0.10668695781666349</v>
      </c>
      <c r="E3" s="29">
        <v>-0.23946992954532104</v>
      </c>
      <c r="F3" s="29">
        <v>-1.6194947664804872E-2</v>
      </c>
      <c r="G3" s="23">
        <f t="shared" ref="G3:G15" si="1">B3+C3+E3+F3</f>
        <v>-0.14897791939346242</v>
      </c>
      <c r="H3" s="45"/>
      <c r="I3" s="43">
        <v>0.2</v>
      </c>
      <c r="J3" s="34">
        <f t="shared" ref="J3:J15" si="2">G3/D3</f>
        <v>-1.3964023573478772</v>
      </c>
      <c r="K3" s="23">
        <f t="shared" ref="K3:K15" si="3">-E3</f>
        <v>0.23946992954532104</v>
      </c>
      <c r="L3" s="23">
        <f t="shared" ref="L3:L15" si="4">ABS(B3)</f>
        <v>0.14378356032878425</v>
      </c>
      <c r="M3" s="46">
        <f t="shared" ref="M3:M13" si="5">M4-1.16</f>
        <v>0.57999999999999874</v>
      </c>
      <c r="N3" s="2">
        <v>-1.6371314028771564</v>
      </c>
      <c r="O3" s="31"/>
      <c r="P3" s="26">
        <v>0.3</v>
      </c>
      <c r="Q3" s="26" t="str">
        <f>VLOOKUP(R3,tensions!$C$1:$H$1079,6,FALSE)</f>
        <v>Très fort</v>
      </c>
      <c r="R3" s="26" t="str">
        <f t="shared" ref="R3:R15" si="6">A3&amp;$A$17</f>
        <v>Pays de la LoireTechniciens de la banque et des assurances</v>
      </c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15</v>
      </c>
      <c r="B4" s="29">
        <v>-0.16400977596737093</v>
      </c>
      <c r="C4" s="29">
        <v>0.2682178802579826</v>
      </c>
      <c r="D4" s="23">
        <f t="shared" si="0"/>
        <v>0.10420810429061167</v>
      </c>
      <c r="E4" s="29">
        <v>-0.23255986092133812</v>
      </c>
      <c r="F4" s="29">
        <v>-2.0643595595298107E-2</v>
      </c>
      <c r="G4" s="23">
        <f t="shared" si="1"/>
        <v>-0.14899535222602456</v>
      </c>
      <c r="H4" s="45"/>
      <c r="I4" s="43">
        <f t="shared" ref="I4:I15" si="7">I3+C3+IF(B3&gt;0,B3,0)+IF(F3&gt;0,F3,0)-IF(B4&gt;0,B4,0)-IF(F4&gt;0,F4,0)-C4</f>
        <v>0.18225263788746515</v>
      </c>
      <c r="J4" s="23">
        <f t="shared" si="2"/>
        <v>-1.429786610554894</v>
      </c>
      <c r="K4" s="23">
        <f t="shared" si="3"/>
        <v>0.23255986092133812</v>
      </c>
      <c r="L4" s="23">
        <f t="shared" si="4"/>
        <v>0.16400977596737093</v>
      </c>
      <c r="M4" s="46">
        <f t="shared" si="5"/>
        <v>1.7399999999999987</v>
      </c>
      <c r="N4" s="2">
        <v>-2.062842266296518</v>
      </c>
      <c r="O4" s="26"/>
      <c r="P4" s="26">
        <v>0.3</v>
      </c>
      <c r="Q4" s="26" t="str">
        <f>VLOOKUP(R4,tensions!$C$1:$H$1079,6,FALSE)</f>
        <v>Fort</v>
      </c>
      <c r="R4" s="26" t="str">
        <f t="shared" si="6"/>
        <v>OccitanieTechniciens de la banque et des assurances</v>
      </c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165</v>
      </c>
      <c r="B5" s="29">
        <v>-0.20638513745553366</v>
      </c>
      <c r="C5" s="29">
        <v>0.28527532951758761</v>
      </c>
      <c r="D5" s="23">
        <f t="shared" si="0"/>
        <v>7.8890192062053943E-2</v>
      </c>
      <c r="E5" s="29">
        <v>-0.23016117714742085</v>
      </c>
      <c r="F5" s="29">
        <v>-1.8410121989101587E-2</v>
      </c>
      <c r="G5" s="23">
        <f t="shared" si="1"/>
        <v>-0.16968110707446848</v>
      </c>
      <c r="H5" s="45"/>
      <c r="I5" s="43">
        <f t="shared" si="7"/>
        <v>0.16519518862786015</v>
      </c>
      <c r="J5" s="23">
        <f t="shared" si="2"/>
        <v>-2.1508517426475482</v>
      </c>
      <c r="K5" s="23">
        <f t="shared" si="3"/>
        <v>0.23016117714742085</v>
      </c>
      <c r="L5" s="23">
        <f t="shared" si="4"/>
        <v>0.20638513745553366</v>
      </c>
      <c r="M5" s="46">
        <f t="shared" si="5"/>
        <v>2.8999999999999986</v>
      </c>
      <c r="N5" s="2">
        <v>-2.8827305825335157</v>
      </c>
      <c r="O5" s="26"/>
      <c r="P5" s="26">
        <v>0.3</v>
      </c>
      <c r="Q5" s="26" t="str">
        <f>VLOOKUP(R5,tensions!$C$1:$H$1079,6,FALSE)</f>
        <v>Moyen</v>
      </c>
      <c r="R5" s="26" t="str">
        <f t="shared" si="6"/>
        <v>Nouvelle AquitaineTechniciens de la banque et des assurances</v>
      </c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10</v>
      </c>
      <c r="B6" s="29">
        <v>-0.21502365572351323</v>
      </c>
      <c r="C6" s="29">
        <v>0.2893258499718977</v>
      </c>
      <c r="D6" s="23">
        <f t="shared" si="0"/>
        <v>7.4302194248384468E-2</v>
      </c>
      <c r="E6" s="29">
        <v>-0.26046065588012202</v>
      </c>
      <c r="F6" s="29">
        <v>8.5896512812783325E-3</v>
      </c>
      <c r="G6" s="23">
        <f t="shared" si="1"/>
        <v>-0.17756881035045921</v>
      </c>
      <c r="H6" s="45"/>
      <c r="I6" s="43">
        <f t="shared" si="7"/>
        <v>0.15255501689227174</v>
      </c>
      <c r="J6" s="23">
        <f t="shared" si="2"/>
        <v>-2.3898191991055504</v>
      </c>
      <c r="K6" s="23">
        <f t="shared" si="3"/>
        <v>0.26046065588012202</v>
      </c>
      <c r="L6" s="23">
        <f t="shared" si="4"/>
        <v>0.21502365572351323</v>
      </c>
      <c r="M6" s="46">
        <f t="shared" si="5"/>
        <v>4.0599999999999987</v>
      </c>
      <c r="N6" s="2">
        <v>-1.311617017400188</v>
      </c>
      <c r="O6" s="26"/>
      <c r="P6" s="26">
        <v>0.3</v>
      </c>
      <c r="Q6" s="26" t="str">
        <f>VLOOKUP(R6,tensions!$C$1:$H$1079,6,FALSE)</f>
        <v>Fort</v>
      </c>
      <c r="R6" s="26" t="str">
        <f t="shared" si="6"/>
        <v>Centre-Val de LoireTechniciens de la banque et des assurances</v>
      </c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19" t="s">
        <v>8</v>
      </c>
      <c r="B7" s="29">
        <v>-0.21974921995953123</v>
      </c>
      <c r="C7" s="29">
        <v>0.29276981974630262</v>
      </c>
      <c r="D7" s="23">
        <f t="shared" si="0"/>
        <v>7.302059978677139E-2</v>
      </c>
      <c r="E7" s="29">
        <v>-0.24719429588324882</v>
      </c>
      <c r="F7" s="29">
        <v>-1.4849896819012116E-2</v>
      </c>
      <c r="G7" s="23">
        <f t="shared" si="1"/>
        <v>-0.18902359291548954</v>
      </c>
      <c r="H7" s="45"/>
      <c r="I7" s="43">
        <f t="shared" si="7"/>
        <v>0.15770069839914513</v>
      </c>
      <c r="J7" s="23">
        <f t="shared" si="2"/>
        <v>-2.588633802892065</v>
      </c>
      <c r="K7" s="23">
        <f t="shared" si="3"/>
        <v>0.24719429588324882</v>
      </c>
      <c r="L7" s="23">
        <f t="shared" si="4"/>
        <v>0.21974921995953123</v>
      </c>
      <c r="M7" s="46">
        <f t="shared" si="5"/>
        <v>5.2199999999999989</v>
      </c>
      <c r="N7" s="2">
        <v>-1.1259988350739891</v>
      </c>
      <c r="O7" s="31"/>
      <c r="P7" s="26">
        <v>0.3</v>
      </c>
      <c r="Q7" s="26" t="str">
        <f>VLOOKUP(R7,tensions!$C$1:$H$1079,6,FALSE)</f>
        <v>Très fort</v>
      </c>
      <c r="R7" s="26" t="str">
        <f t="shared" si="6"/>
        <v>Bourgogne-Franche-ComtéTechniciens de la banque et des assurances</v>
      </c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19</v>
      </c>
      <c r="B8" s="29">
        <v>-0.21596319122554294</v>
      </c>
      <c r="C8" s="29">
        <v>0.29425610067264651</v>
      </c>
      <c r="D8" s="23">
        <f t="shared" si="0"/>
        <v>7.829290944710357E-2</v>
      </c>
      <c r="E8" s="29">
        <v>-0.28899603757734554</v>
      </c>
      <c r="F8" s="29">
        <v>1.250919454765605E-2</v>
      </c>
      <c r="G8" s="23">
        <f t="shared" si="1"/>
        <v>-0.19819393358258591</v>
      </c>
      <c r="H8" s="45"/>
      <c r="I8" s="43">
        <f t="shared" si="7"/>
        <v>0.1437052229251452</v>
      </c>
      <c r="J8" s="23">
        <f t="shared" si="2"/>
        <v>-2.5314416718220203</v>
      </c>
      <c r="K8" s="23">
        <f t="shared" si="3"/>
        <v>0.28899603757734554</v>
      </c>
      <c r="L8" s="23">
        <f t="shared" si="4"/>
        <v>0.21596319122554294</v>
      </c>
      <c r="M8" s="46">
        <f t="shared" si="5"/>
        <v>6.379999999999999</v>
      </c>
      <c r="N8" s="2">
        <v>-2.5305522168839301</v>
      </c>
      <c r="O8" s="31"/>
      <c r="P8" s="26">
        <v>0.3</v>
      </c>
      <c r="Q8" s="26" t="str">
        <f>VLOOKUP(R8,tensions!$C$1:$H$1079,6,FALSE)</f>
        <v>Très fort</v>
      </c>
      <c r="R8" s="26" t="str">
        <f t="shared" si="6"/>
        <v>Grand EstTechniciens de la banque et des assurances</v>
      </c>
      <c r="S8" s="32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7</v>
      </c>
      <c r="B9" s="29">
        <v>-0.21599370744726082</v>
      </c>
      <c r="C9" s="29">
        <v>0.28673294320780507</v>
      </c>
      <c r="D9" s="23">
        <f t="shared" si="0"/>
        <v>7.073923576054425E-2</v>
      </c>
      <c r="E9" s="29">
        <v>-0.27038859390382664</v>
      </c>
      <c r="F9" s="29">
        <v>-1.3932119485328817E-3</v>
      </c>
      <c r="G9" s="23">
        <f t="shared" si="1"/>
        <v>-0.20104257009181525</v>
      </c>
      <c r="H9" s="45"/>
      <c r="I9" s="43">
        <f t="shared" si="7"/>
        <v>0.16373757493764268</v>
      </c>
      <c r="J9" s="23">
        <f t="shared" si="2"/>
        <v>-2.8420234955937906</v>
      </c>
      <c r="K9" s="23">
        <f t="shared" si="3"/>
        <v>0.27038859390382664</v>
      </c>
      <c r="L9" s="23">
        <f t="shared" si="4"/>
        <v>0.21599370744726082</v>
      </c>
      <c r="M9" s="46">
        <f t="shared" si="5"/>
        <v>7.5399999999999991</v>
      </c>
      <c r="N9" s="2">
        <v>-3.8148591161375562</v>
      </c>
      <c r="O9" s="26"/>
      <c r="P9" s="26">
        <v>0.3</v>
      </c>
      <c r="Q9" s="26" t="str">
        <f>VLOOKUP(R9,tensions!$C$1:$H$1079,6,FALSE)</f>
        <v>Fort</v>
      </c>
      <c r="R9" s="26" t="str">
        <f t="shared" si="6"/>
        <v>Auvergne-Rhône-AlpesTechniciens de la banque et des assurances</v>
      </c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17</v>
      </c>
      <c r="B10" s="29">
        <v>-0.22983156951128636</v>
      </c>
      <c r="C10" s="29">
        <v>0.27538426945919103</v>
      </c>
      <c r="D10" s="23">
        <f t="shared" si="0"/>
        <v>4.5552699947904673E-2</v>
      </c>
      <c r="E10" s="29">
        <v>-0.25246867306353943</v>
      </c>
      <c r="F10" s="29">
        <v>-9.5245056618715046E-3</v>
      </c>
      <c r="G10" s="23">
        <f t="shared" si="1"/>
        <v>-0.21644047877750627</v>
      </c>
      <c r="H10" s="3"/>
      <c r="I10" s="43">
        <f t="shared" si="7"/>
        <v>0.17508624868625672</v>
      </c>
      <c r="J10" s="23">
        <f t="shared" si="2"/>
        <v>-4.7514302999610027</v>
      </c>
      <c r="K10" s="23">
        <f t="shared" si="3"/>
        <v>0.25246867306353943</v>
      </c>
      <c r="L10" s="23">
        <f t="shared" si="4"/>
        <v>0.22983156951128636</v>
      </c>
      <c r="M10" s="46">
        <f t="shared" si="5"/>
        <v>8.6999999999999993</v>
      </c>
      <c r="N10" s="2">
        <v>-2.5799190446161897</v>
      </c>
      <c r="O10" s="26"/>
      <c r="P10" s="26">
        <v>0.3</v>
      </c>
      <c r="Q10" s="26" t="str">
        <f>VLOOKUP(R10,tensions!$C$1:$H$1079,6,FALSE)</f>
        <v>Très fort</v>
      </c>
      <c r="R10" s="26" t="str">
        <f t="shared" si="6"/>
        <v>Provence-Alpes-Côte d'AzurTechniciens de la banque et des assurances</v>
      </c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s="50" t="s">
        <v>34</v>
      </c>
      <c r="B11" s="29">
        <v>-0.22469673331475717</v>
      </c>
      <c r="C11" s="29">
        <v>0.27503453369393382</v>
      </c>
      <c r="D11" s="51">
        <f t="shared" si="0"/>
        <v>5.033780037917665E-2</v>
      </c>
      <c r="E11" s="29">
        <v>-0.2765359653129682</v>
      </c>
      <c r="F11" s="29">
        <v>2.5670757024217564E-18</v>
      </c>
      <c r="G11" s="51">
        <f t="shared" si="1"/>
        <v>-0.22619816493379155</v>
      </c>
      <c r="H11" s="52"/>
      <c r="I11" s="53">
        <f t="shared" si="7"/>
        <v>0.17543598445151393</v>
      </c>
      <c r="J11" s="51">
        <f t="shared" si="2"/>
        <v>-4.493604472780329</v>
      </c>
      <c r="K11" s="51">
        <f t="shared" si="3"/>
        <v>0.2765359653129682</v>
      </c>
      <c r="L11" s="51">
        <f t="shared" si="4"/>
        <v>0.22469673331475717</v>
      </c>
      <c r="M11" s="54">
        <f t="shared" si="5"/>
        <v>9.86</v>
      </c>
      <c r="N11" s="2">
        <v>-39.130970793037363</v>
      </c>
      <c r="O11" s="55"/>
      <c r="P11" s="56">
        <v>0.3</v>
      </c>
      <c r="Q11" s="26" t="str">
        <f>VLOOKUP(R11,tensions!$C$1:$H$1079,6,FALSE)</f>
        <v>Très fort</v>
      </c>
      <c r="R11" s="26" t="str">
        <f t="shared" si="6"/>
        <v>France métropolitaineTechniciens de la banque et des assurances</v>
      </c>
      <c r="S11" s="26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9</v>
      </c>
      <c r="B12" s="29">
        <v>-0.21359964489369407</v>
      </c>
      <c r="C12" s="29">
        <v>0.27591256869157144</v>
      </c>
      <c r="D12" s="23">
        <f t="shared" si="0"/>
        <v>6.2312923797877368E-2</v>
      </c>
      <c r="E12" s="29">
        <v>-0.27048191607658417</v>
      </c>
      <c r="F12" s="29">
        <v>-2.5527493178081988E-2</v>
      </c>
      <c r="G12" s="23">
        <f t="shared" si="1"/>
        <v>-0.23369648545678878</v>
      </c>
      <c r="H12" s="45"/>
      <c r="I12" s="43">
        <f t="shared" si="7"/>
        <v>0.17455794945387632</v>
      </c>
      <c r="J12" s="23">
        <f t="shared" si="2"/>
        <v>-3.7503694452666565</v>
      </c>
      <c r="K12" s="23">
        <f t="shared" si="3"/>
        <v>0.27048191607658417</v>
      </c>
      <c r="L12" s="23">
        <f t="shared" si="4"/>
        <v>0.21359964489369407</v>
      </c>
      <c r="M12" s="46">
        <f t="shared" si="5"/>
        <v>11.02</v>
      </c>
      <c r="N12" s="2">
        <v>-1.7763165308263262</v>
      </c>
      <c r="O12" s="31"/>
      <c r="P12" s="26">
        <v>0.3</v>
      </c>
      <c r="Q12" s="26" t="str">
        <f>VLOOKUP(R12,tensions!$C$1:$H$1079,6,FALSE)</f>
        <v>Très fort</v>
      </c>
      <c r="R12" s="26" t="str">
        <f t="shared" si="6"/>
        <v>BretagneTechniciens de la banque et des assurances</v>
      </c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s="19" t="s">
        <v>18</v>
      </c>
      <c r="B13" s="29">
        <v>-0.21596520813319672</v>
      </c>
      <c r="C13" s="29">
        <v>0.25590996805175792</v>
      </c>
      <c r="D13" s="23">
        <f t="shared" si="0"/>
        <v>3.9944759918561196E-2</v>
      </c>
      <c r="E13" s="29">
        <v>-0.29435142973369727</v>
      </c>
      <c r="F13" s="29">
        <v>1.8914072303629809E-2</v>
      </c>
      <c r="G13" s="23">
        <f t="shared" si="1"/>
        <v>-0.23549259751150622</v>
      </c>
      <c r="H13" s="45"/>
      <c r="I13" s="43">
        <f t="shared" si="7"/>
        <v>0.17564647779006004</v>
      </c>
      <c r="J13" s="23">
        <f t="shared" si="2"/>
        <v>-5.8954565753211474</v>
      </c>
      <c r="K13" s="23">
        <f t="shared" si="3"/>
        <v>0.29435142973369727</v>
      </c>
      <c r="L13" s="23">
        <f t="shared" si="4"/>
        <v>0.21596520813319672</v>
      </c>
      <c r="M13" s="46">
        <f t="shared" si="5"/>
        <v>12.18</v>
      </c>
      <c r="N13" s="2">
        <v>-3.0732290524950634</v>
      </c>
      <c r="O13" s="31"/>
      <c r="P13" s="26">
        <v>0.3</v>
      </c>
      <c r="Q13" s="26" t="str">
        <f>VLOOKUP(R13,tensions!$C$1:$H$1079,6,FALSE)</f>
        <v>Très fort</v>
      </c>
      <c r="R13" s="26" t="str">
        <f t="shared" si="6"/>
        <v>Hauts-de-FranceTechniciens de la banque et des assurances</v>
      </c>
      <c r="S13" s="32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s="19" t="s">
        <v>13</v>
      </c>
      <c r="B14" s="29">
        <v>-0.21590391917124194</v>
      </c>
      <c r="C14" s="29">
        <v>0.2517420090138377</v>
      </c>
      <c r="D14" s="23">
        <f t="shared" si="0"/>
        <v>3.5838089842595761E-2</v>
      </c>
      <c r="E14" s="29">
        <v>-0.30576564922595562</v>
      </c>
      <c r="F14" s="29">
        <v>2.7380203812696492E-2</v>
      </c>
      <c r="G14" s="23">
        <f t="shared" si="1"/>
        <v>-0.2425473555706634</v>
      </c>
      <c r="H14" s="45"/>
      <c r="I14" s="43">
        <f t="shared" si="7"/>
        <v>0.17134830531891354</v>
      </c>
      <c r="J14" s="23">
        <f t="shared" si="2"/>
        <v>-6.7678650462665297</v>
      </c>
      <c r="K14" s="23">
        <f t="shared" si="3"/>
        <v>0.30576564922595562</v>
      </c>
      <c r="L14" s="23">
        <f t="shared" si="4"/>
        <v>0.21590391917124194</v>
      </c>
      <c r="M14" s="46">
        <f>M15-1.16</f>
        <v>13.34</v>
      </c>
      <c r="N14" s="2">
        <v>-1.8936647587996462</v>
      </c>
      <c r="O14" s="31"/>
      <c r="P14" s="26">
        <v>0.3</v>
      </c>
      <c r="Q14" s="26" t="str">
        <f>VLOOKUP(R14,tensions!$C$1:$H$1079,6,FALSE)</f>
        <v>Fort</v>
      </c>
      <c r="R14" s="26" t="str">
        <f t="shared" si="6"/>
        <v>NormandieTechniciens de la banque et des assurances</v>
      </c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s="19" t="s">
        <v>12</v>
      </c>
      <c r="B15" s="29">
        <v>-0.28372563099270931</v>
      </c>
      <c r="C15" s="29">
        <v>0.27368542329516904</v>
      </c>
      <c r="D15" s="23">
        <f t="shared" si="0"/>
        <v>-1.0040207697540271E-2</v>
      </c>
      <c r="E15" s="29">
        <v>-0.32026299202852138</v>
      </c>
      <c r="F15" s="29">
        <v>1.2798308706077947E-2</v>
      </c>
      <c r="G15" s="23">
        <f t="shared" si="1"/>
        <v>-0.31750489101998369</v>
      </c>
      <c r="I15" s="43">
        <f t="shared" si="7"/>
        <v>0.16398678614420076</v>
      </c>
      <c r="J15" s="23">
        <f t="shared" si="2"/>
        <v>31.623338937278014</v>
      </c>
      <c r="K15" s="23">
        <f t="shared" si="3"/>
        <v>0.32026299202852138</v>
      </c>
      <c r="L15" s="23">
        <f t="shared" si="4"/>
        <v>0.28372563099270931</v>
      </c>
      <c r="M15" s="46">
        <v>14.5</v>
      </c>
      <c r="N15" s="2">
        <v>-14.269389089244223</v>
      </c>
      <c r="P15" s="26">
        <v>0.3</v>
      </c>
      <c r="Q15" s="26" t="str">
        <f>VLOOKUP(R15,tensions!$C$1:$H$1079,6,FALSE)</f>
        <v>Fort</v>
      </c>
      <c r="R15" s="26" t="str">
        <f t="shared" si="6"/>
        <v>Île-de-FranceTechniciens de la banque et des assurances</v>
      </c>
    </row>
    <row r="16" spans="1:33" x14ac:dyDescent="0.25">
      <c r="B16" s="2"/>
      <c r="C16" s="2"/>
      <c r="D16" s="2"/>
      <c r="E16" s="2"/>
      <c r="F16" s="2"/>
      <c r="G16" s="2"/>
      <c r="I16" s="2"/>
      <c r="J16" s="2"/>
      <c r="L16" s="2"/>
    </row>
    <row r="17" spans="1:18" x14ac:dyDescent="0.25">
      <c r="A17" t="s">
        <v>122</v>
      </c>
      <c r="B17" s="2"/>
      <c r="C17" s="2"/>
      <c r="D17" s="2"/>
      <c r="E17" s="2"/>
      <c r="F17" s="2"/>
      <c r="G17" s="1"/>
      <c r="H17" s="2"/>
      <c r="I17" s="2"/>
      <c r="J17" s="2"/>
      <c r="K17" s="2"/>
      <c r="L17" s="2"/>
    </row>
    <row r="18" spans="1:18" x14ac:dyDescent="0.25">
      <c r="A18" s="3"/>
      <c r="B18" s="23"/>
      <c r="C18" s="25"/>
      <c r="D18" s="2"/>
      <c r="E18" s="2"/>
      <c r="F18" s="2"/>
      <c r="H18" s="2"/>
      <c r="I18" s="2"/>
      <c r="J18" s="2"/>
      <c r="K18" s="2"/>
      <c r="L18" s="2"/>
    </row>
    <row r="19" spans="1:18" x14ac:dyDescent="0.25">
      <c r="A19" s="3"/>
      <c r="B19" s="23"/>
      <c r="C19" s="3"/>
      <c r="D19" s="2"/>
      <c r="E19" s="2"/>
      <c r="F19" s="2"/>
      <c r="H19" s="2"/>
      <c r="I19" s="1"/>
      <c r="J19" s="1"/>
      <c r="K19" s="2"/>
      <c r="L19" s="2"/>
    </row>
    <row r="20" spans="1:18" x14ac:dyDescent="0.25">
      <c r="A20" s="3"/>
      <c r="B20" s="23"/>
      <c r="C20" s="3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25"/>
      <c r="D21" s="2"/>
      <c r="E21" s="2"/>
      <c r="F21" s="2"/>
      <c r="H21" s="2"/>
      <c r="I21" s="2"/>
      <c r="J21" s="2"/>
      <c r="K21" s="2"/>
      <c r="L21" s="2"/>
      <c r="R21" s="24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3"/>
      <c r="D23" s="2"/>
      <c r="E23" s="2"/>
      <c r="F23" s="2"/>
      <c r="H23" s="2"/>
      <c r="I23" s="2"/>
      <c r="J23" s="2"/>
      <c r="K23" s="2"/>
      <c r="L23" s="2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</row>
    <row r="33" spans="2:17" x14ac:dyDescent="0.25">
      <c r="D33" s="2"/>
      <c r="E33" s="2"/>
      <c r="F33" s="2"/>
      <c r="G33" s="1"/>
      <c r="H33" s="2"/>
      <c r="I33" s="2"/>
      <c r="J33" s="2"/>
      <c r="K33" s="2"/>
      <c r="O33" s="22"/>
    </row>
    <row r="34" spans="2:17" x14ac:dyDescent="0.25">
      <c r="D34" s="2"/>
      <c r="E34" s="2"/>
      <c r="F34" s="2"/>
      <c r="G34" s="1"/>
      <c r="H34" s="2"/>
      <c r="I34" s="2"/>
      <c r="J34" s="2"/>
      <c r="K34" s="2"/>
      <c r="N34" s="2"/>
      <c r="O34" s="2"/>
    </row>
    <row r="35" spans="2:17" x14ac:dyDescent="0.25">
      <c r="N35" s="2"/>
      <c r="O35" s="2"/>
      <c r="P35" s="2"/>
    </row>
    <row r="36" spans="2:17" x14ac:dyDescent="0.25">
      <c r="N36" s="2"/>
      <c r="O36" s="2"/>
      <c r="P36" s="2"/>
    </row>
    <row r="37" spans="2:17" x14ac:dyDescent="0.25">
      <c r="N37" s="2"/>
      <c r="O37" s="2"/>
      <c r="P37" s="2"/>
    </row>
    <row r="38" spans="2:17" x14ac:dyDescent="0.25">
      <c r="N38" s="2"/>
      <c r="O38" s="2"/>
      <c r="P38" s="2"/>
      <c r="Q38" s="2"/>
    </row>
    <row r="39" spans="2:17" x14ac:dyDescent="0.25">
      <c r="N39" s="2"/>
      <c r="O39" s="2"/>
      <c r="P39" s="2"/>
      <c r="Q39" s="2"/>
    </row>
    <row r="40" spans="2:17" x14ac:dyDescent="0.25">
      <c r="N40" s="2"/>
      <c r="O40" s="2"/>
      <c r="P40" s="2"/>
      <c r="Q40" s="2"/>
    </row>
    <row r="41" spans="2:17" x14ac:dyDescent="0.25">
      <c r="N41" s="2"/>
      <c r="O41" s="2"/>
      <c r="P41" s="2"/>
      <c r="Q41" s="2"/>
    </row>
    <row r="42" spans="2:17" x14ac:dyDescent="0.25">
      <c r="N42" s="2"/>
      <c r="O42" s="2"/>
      <c r="P42" s="2"/>
      <c r="Q42" s="2"/>
    </row>
    <row r="43" spans="2:17" x14ac:dyDescent="0.25">
      <c r="N43" s="2"/>
      <c r="O43" s="2"/>
      <c r="P43" s="2"/>
      <c r="Q43" s="2"/>
    </row>
    <row r="44" spans="2:17" x14ac:dyDescent="0.25">
      <c r="B44" s="2"/>
      <c r="C44" s="2"/>
      <c r="N44" s="2"/>
      <c r="O44" s="2"/>
      <c r="P44" s="2"/>
      <c r="Q44" s="2"/>
    </row>
    <row r="45" spans="2:17" x14ac:dyDescent="0.25">
      <c r="N45" s="2"/>
      <c r="O45" s="2"/>
      <c r="P45" s="2"/>
      <c r="Q45" s="2"/>
    </row>
    <row r="46" spans="2:17" x14ac:dyDescent="0.25">
      <c r="N46" s="2"/>
      <c r="O46" s="2"/>
      <c r="P46" s="2"/>
      <c r="Q46" s="2"/>
    </row>
    <row r="47" spans="2:17" x14ac:dyDescent="0.25">
      <c r="N47" s="2"/>
      <c r="O47" s="2"/>
      <c r="P47" s="2"/>
      <c r="Q47" s="2"/>
    </row>
  </sheetData>
  <autoFilter ref="A2:N2">
    <sortState ref="A3:N15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tabSelected="1" topLeftCell="A19" zoomScale="70" zoomScaleNormal="70" workbookViewId="0">
      <selection activeCell="Q37" sqref="Q37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131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19" t="s">
        <v>14</v>
      </c>
      <c r="B3" s="29">
        <v>0.23313051805601537</v>
      </c>
      <c r="C3" s="29">
        <v>0.32465232191588145</v>
      </c>
      <c r="D3" s="23">
        <f t="shared" ref="D3:D16" si="0">SUM(B3:C3)</f>
        <v>0.55778283997189682</v>
      </c>
      <c r="E3" s="29">
        <v>-0.15444285244134934</v>
      </c>
      <c r="F3" s="29">
        <v>-5.1285789568200658E-3</v>
      </c>
      <c r="G3" s="23">
        <f t="shared" ref="G3:G16" si="1">B3+C3+E3+F3</f>
        <v>0.39821140857372739</v>
      </c>
      <c r="H3" s="45"/>
      <c r="I3" s="43">
        <v>7.0000000000000007E-2</v>
      </c>
      <c r="J3" s="23">
        <f t="shared" ref="J3:J16" si="2">G3/D3</f>
        <v>0.71391835681748617</v>
      </c>
      <c r="K3" s="23">
        <f t="shared" ref="K3:K16" si="3">-E3</f>
        <v>0.15444285244134934</v>
      </c>
      <c r="L3" s="23">
        <f t="shared" ref="L3:L16" si="4">ABS(B3)</f>
        <v>0.23313051805601537</v>
      </c>
      <c r="M3" s="46">
        <f t="shared" ref="M3:M14" si="5">M4-1.075</f>
        <v>0.52500000000000346</v>
      </c>
      <c r="N3" s="2">
        <v>13.222284984978485</v>
      </c>
      <c r="O3" s="31"/>
      <c r="P3" s="26" t="str">
        <f>VLOOKUP(Q3,tensions!$C$1:$H$1079,6,FALSE)</f>
        <v>Fort</v>
      </c>
      <c r="Q3" s="26" t="str">
        <f>A3&amp;$A$18</f>
        <v>Pays de la LoireOuvriers qualifiés de la manutention</v>
      </c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15</v>
      </c>
      <c r="B4" s="29">
        <v>0.2395763092829436</v>
      </c>
      <c r="C4" s="29">
        <v>0.3217420491035341</v>
      </c>
      <c r="D4" s="23">
        <f t="shared" si="0"/>
        <v>0.5613183583864777</v>
      </c>
      <c r="E4" s="29">
        <v>-0.16498334773809303</v>
      </c>
      <c r="F4" s="29">
        <v>1.7508987874946442E-3</v>
      </c>
      <c r="G4" s="23">
        <f t="shared" si="1"/>
        <v>0.39808590943587929</v>
      </c>
      <c r="H4" s="45"/>
      <c r="I4" s="43">
        <f t="shared" ref="I4:I9" si="6">I3+D3-D4</f>
        <v>6.6464481585419066E-2</v>
      </c>
      <c r="J4" s="23">
        <f t="shared" si="2"/>
        <v>0.70919809318224725</v>
      </c>
      <c r="K4" s="23">
        <f t="shared" si="3"/>
        <v>0.16498334773809303</v>
      </c>
      <c r="L4" s="23">
        <f t="shared" si="4"/>
        <v>0.2395763092829436</v>
      </c>
      <c r="M4" s="46">
        <f t="shared" si="5"/>
        <v>1.6000000000000034</v>
      </c>
      <c r="N4" s="2">
        <v>13.258662263193436</v>
      </c>
      <c r="O4" s="26"/>
      <c r="P4" s="26" t="str">
        <f>VLOOKUP(Q4,tensions!$C$1:$H$1079,6,FALSE)</f>
        <v>Fort</v>
      </c>
      <c r="Q4" s="26" t="str">
        <f t="shared" ref="Q4:Q16" si="7">A4&amp;$A$18</f>
        <v>OccitanieOuvriers qualifiés de la manutention</v>
      </c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9</v>
      </c>
      <c r="B5" s="29">
        <v>0.18900732938516127</v>
      </c>
      <c r="C5" s="29">
        <v>0.34648682873858028</v>
      </c>
      <c r="D5" s="23">
        <f t="shared" si="0"/>
        <v>0.53549415812374157</v>
      </c>
      <c r="E5" s="29">
        <v>-0.14661953853232873</v>
      </c>
      <c r="F5" s="29">
        <v>-6.5642693362546198E-3</v>
      </c>
      <c r="G5" s="23">
        <f t="shared" si="1"/>
        <v>0.38231035025515819</v>
      </c>
      <c r="H5" s="45"/>
      <c r="I5" s="43">
        <f t="shared" si="6"/>
        <v>9.2288681848155196E-2</v>
      </c>
      <c r="J5" s="23">
        <f t="shared" si="2"/>
        <v>0.71393934827355154</v>
      </c>
      <c r="K5" s="23">
        <f t="shared" si="3"/>
        <v>0.14661953853232873</v>
      </c>
      <c r="L5" s="23">
        <f t="shared" si="4"/>
        <v>0.18900732938516127</v>
      </c>
      <c r="M5" s="46">
        <f t="shared" si="5"/>
        <v>2.6750000000000034</v>
      </c>
      <c r="N5" s="2">
        <v>9.3730782141613371</v>
      </c>
      <c r="O5" s="26"/>
      <c r="P5" s="26" t="str">
        <f>VLOOKUP(Q5,tensions!$C$1:$H$1079,6,FALSE)</f>
        <v>Fort</v>
      </c>
      <c r="Q5" s="26" t="str">
        <f t="shared" si="7"/>
        <v>BretagneOuvriers qualifiés de la manutention</v>
      </c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165</v>
      </c>
      <c r="B6" s="29">
        <v>0.17747224931141078</v>
      </c>
      <c r="C6" s="29">
        <v>0.34003145800972961</v>
      </c>
      <c r="D6" s="23">
        <f t="shared" si="0"/>
        <v>0.51750370732114037</v>
      </c>
      <c r="E6" s="29">
        <v>-0.15881899718312642</v>
      </c>
      <c r="F6" s="29">
        <v>-8.3370519415193294E-3</v>
      </c>
      <c r="G6" s="23">
        <f t="shared" si="1"/>
        <v>0.3503476581964946</v>
      </c>
      <c r="H6" s="45"/>
      <c r="I6" s="43">
        <f t="shared" si="6"/>
        <v>0.1102791326507564</v>
      </c>
      <c r="J6" s="23">
        <f t="shared" si="2"/>
        <v>0.67699545576218267</v>
      </c>
      <c r="K6" s="23">
        <f t="shared" si="3"/>
        <v>0.15881899718312642</v>
      </c>
      <c r="L6" s="23">
        <f t="shared" si="4"/>
        <v>0.17747224931141078</v>
      </c>
      <c r="M6" s="46">
        <f t="shared" si="5"/>
        <v>3.7500000000000036</v>
      </c>
      <c r="N6" s="2">
        <v>13.93007524164441</v>
      </c>
      <c r="O6" s="26"/>
      <c r="P6" s="26" t="str">
        <f>VLOOKUP(Q6,tensions!$C$1:$H$1079,6,FALSE)</f>
        <v>Fort</v>
      </c>
      <c r="Q6" s="26" t="str">
        <f t="shared" si="7"/>
        <v>Nouvelle AquitaineOuvriers qualifiés de la manutention</v>
      </c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19" t="s">
        <v>10</v>
      </c>
      <c r="B7" s="29">
        <v>0.1650762083087082</v>
      </c>
      <c r="C7" s="29">
        <v>0.35224435188132186</v>
      </c>
      <c r="D7" s="23">
        <f t="shared" si="0"/>
        <v>0.51732056019003003</v>
      </c>
      <c r="E7" s="29">
        <v>-0.16123638811122953</v>
      </c>
      <c r="F7" s="29">
        <v>-1.2053071941465699E-2</v>
      </c>
      <c r="G7" s="23">
        <f t="shared" si="1"/>
        <v>0.34403110013733479</v>
      </c>
      <c r="H7" s="45"/>
      <c r="I7" s="43">
        <f t="shared" si="6"/>
        <v>0.11046227978186673</v>
      </c>
      <c r="J7" s="34">
        <f t="shared" si="2"/>
        <v>0.66502498955572165</v>
      </c>
      <c r="K7" s="23">
        <f t="shared" si="3"/>
        <v>0.16123638811122953</v>
      </c>
      <c r="L7" s="23">
        <f t="shared" si="4"/>
        <v>0.1650762083087082</v>
      </c>
      <c r="M7" s="46">
        <f t="shared" si="5"/>
        <v>4.8250000000000037</v>
      </c>
      <c r="N7" s="2">
        <v>8.3236962158734489</v>
      </c>
      <c r="O7" s="31"/>
      <c r="P7" s="26" t="str">
        <f>VLOOKUP(Q7,tensions!$C$1:$H$1079,6,FALSE)</f>
        <v>Moyen</v>
      </c>
      <c r="Q7" s="26" t="str">
        <f t="shared" si="7"/>
        <v>Centre-Val de LoireOuvriers qualifiés de la manutention</v>
      </c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8</v>
      </c>
      <c r="B8" s="29">
        <v>0.16508036469774914</v>
      </c>
      <c r="C8" s="29">
        <v>0.34564302109616313</v>
      </c>
      <c r="D8" s="23">
        <f t="shared" si="0"/>
        <v>0.5107233857939123</v>
      </c>
      <c r="E8" s="29">
        <v>-0.16922673724866205</v>
      </c>
      <c r="F8" s="29">
        <v>-5.9618661809931117E-4</v>
      </c>
      <c r="G8" s="23">
        <f t="shared" si="1"/>
        <v>0.34090046192715096</v>
      </c>
      <c r="H8" s="45"/>
      <c r="I8" s="43">
        <f t="shared" si="6"/>
        <v>0.11705945417798447</v>
      </c>
      <c r="J8" s="23">
        <f t="shared" si="2"/>
        <v>0.6674855144869194</v>
      </c>
      <c r="K8" s="23">
        <f t="shared" si="3"/>
        <v>0.16922673724866205</v>
      </c>
      <c r="L8" s="23">
        <f t="shared" si="4"/>
        <v>0.16508036469774914</v>
      </c>
      <c r="M8" s="46">
        <f t="shared" si="5"/>
        <v>5.9000000000000039</v>
      </c>
      <c r="N8" s="2">
        <v>8.0178029910871658</v>
      </c>
      <c r="O8" s="31"/>
      <c r="P8" s="26" t="str">
        <f>VLOOKUP(Q8,tensions!$C$1:$H$1079,6,FALSE)</f>
        <v>Moyen</v>
      </c>
      <c r="Q8" s="26" t="str">
        <f t="shared" si="7"/>
        <v>Bourgogne-Franche-ComtéOuvriers qualifiés de la manutention</v>
      </c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7</v>
      </c>
      <c r="B9" s="29">
        <v>0.17267053403229232</v>
      </c>
      <c r="C9" s="29">
        <v>0.33970431670620027</v>
      </c>
      <c r="D9" s="23">
        <f t="shared" si="0"/>
        <v>0.51237485073849265</v>
      </c>
      <c r="E9" s="29">
        <v>-0.17048956637967938</v>
      </c>
      <c r="F9" s="29">
        <v>-1.782398607803864E-3</v>
      </c>
      <c r="G9" s="23">
        <f t="shared" si="1"/>
        <v>0.34010288575100939</v>
      </c>
      <c r="H9" s="45"/>
      <c r="I9" s="43">
        <f t="shared" si="6"/>
        <v>0.11540798923340412</v>
      </c>
      <c r="J9" s="23">
        <f t="shared" si="2"/>
        <v>0.6637774770967283</v>
      </c>
      <c r="K9" s="23">
        <f t="shared" si="3"/>
        <v>0.17048956637967938</v>
      </c>
      <c r="L9" s="23">
        <f t="shared" si="4"/>
        <v>0.17267053403229232</v>
      </c>
      <c r="M9" s="46">
        <f t="shared" si="5"/>
        <v>6.9750000000000041</v>
      </c>
      <c r="N9" s="2">
        <v>20.508594682344992</v>
      </c>
      <c r="O9" s="31"/>
      <c r="P9" s="26" t="str">
        <f>VLOOKUP(Q9,tensions!$C$1:$H$1079,6,FALSE)</f>
        <v>Fort</v>
      </c>
      <c r="Q9" s="26" t="str">
        <f t="shared" si="7"/>
        <v>Auvergne-Rhône-AlpesOuvriers qualifiés de la manutention</v>
      </c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13</v>
      </c>
      <c r="B10" s="29">
        <v>0.17010919804974611</v>
      </c>
      <c r="C10" s="29">
        <v>0.32730837147553188</v>
      </c>
      <c r="D10" s="23">
        <f t="shared" si="0"/>
        <v>0.49741756952527799</v>
      </c>
      <c r="E10" s="29">
        <v>-0.16964076589597474</v>
      </c>
      <c r="F10" s="29">
        <v>5.6180860728587047E-3</v>
      </c>
      <c r="G10" s="23">
        <f t="shared" si="1"/>
        <v>0.33339488970216197</v>
      </c>
      <c r="H10" s="45"/>
      <c r="I10" s="43">
        <f>I9+D9-D10-F10</f>
        <v>0.12474718437376008</v>
      </c>
      <c r="J10" s="23">
        <f t="shared" si="2"/>
        <v>0.67025153538574267</v>
      </c>
      <c r="K10" s="23">
        <f t="shared" si="3"/>
        <v>0.16964076589597474</v>
      </c>
      <c r="L10" s="23">
        <f t="shared" si="4"/>
        <v>0.17010919804974611</v>
      </c>
      <c r="M10" s="46">
        <f t="shared" si="5"/>
        <v>8.0500000000000043</v>
      </c>
      <c r="N10" s="2">
        <v>10.242461294295227</v>
      </c>
      <c r="O10" s="26"/>
      <c r="P10" s="26" t="str">
        <f>VLOOKUP(Q10,tensions!$C$1:$H$1079,6,FALSE)</f>
        <v>Faible</v>
      </c>
      <c r="Q10" s="26" t="str">
        <f t="shared" si="7"/>
        <v>NormandieOuvriers qualifiés de la manutention</v>
      </c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t="s">
        <v>34</v>
      </c>
      <c r="B11" s="44">
        <v>0.16773467815190593</v>
      </c>
      <c r="C11" s="44">
        <v>0.33348833272556461</v>
      </c>
      <c r="D11" s="23">
        <f>SUM(B11:C11)</f>
        <v>0.50122301087747057</v>
      </c>
      <c r="E11" s="1">
        <v>-0.16901087013892366</v>
      </c>
      <c r="F11" s="6">
        <v>-4.7104464715775941E-19</v>
      </c>
      <c r="G11" s="23">
        <f>B11+C11+E11+F11</f>
        <v>0.33221214073854688</v>
      </c>
      <c r="H11" s="45"/>
      <c r="I11" s="43">
        <f>I12+D12-D11</f>
        <v>0.1265598290944262</v>
      </c>
      <c r="J11" s="23">
        <f>G11/D11</f>
        <v>0.66280305079560631</v>
      </c>
      <c r="K11" s="23">
        <f>-E11</f>
        <v>0.16901087013892366</v>
      </c>
      <c r="L11" s="23">
        <f>ABS(B11)</f>
        <v>0.16773467815190593</v>
      </c>
      <c r="M11" s="46">
        <f t="shared" si="5"/>
        <v>9.1250000000000036</v>
      </c>
      <c r="N11" s="2">
        <v>156.6006831553789</v>
      </c>
      <c r="O11" s="26"/>
      <c r="P11" s="26" t="str">
        <f>VLOOKUP(Q11,tensions!$C$1:$H$1079,6,FALSE)</f>
        <v>Moyen</v>
      </c>
      <c r="Q11" s="26" t="str">
        <f t="shared" si="7"/>
        <v>France métropolitaineOuvriers qualifiés de la manutention</v>
      </c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18</v>
      </c>
      <c r="B12" s="29">
        <v>0.15670290586651381</v>
      </c>
      <c r="C12" s="29">
        <v>0.33130522440782117</v>
      </c>
      <c r="D12" s="23">
        <f t="shared" si="0"/>
        <v>0.48800813027433498</v>
      </c>
      <c r="E12" s="29">
        <v>-0.17407110193959002</v>
      </c>
      <c r="F12" s="29">
        <v>1.1169535857490621E-4</v>
      </c>
      <c r="G12" s="23">
        <f t="shared" si="1"/>
        <v>0.31404872369331988</v>
      </c>
      <c r="H12" s="3"/>
      <c r="I12" s="43">
        <f>I10+D10+F10-D12</f>
        <v>0.13977470969756178</v>
      </c>
      <c r="J12" s="23">
        <f t="shared" si="2"/>
        <v>0.64353174508952671</v>
      </c>
      <c r="K12" s="23">
        <f t="shared" si="3"/>
        <v>0.17407110193959002</v>
      </c>
      <c r="L12" s="23">
        <f t="shared" si="4"/>
        <v>0.15670290586651381</v>
      </c>
      <c r="M12" s="46">
        <f t="shared" si="5"/>
        <v>10.200000000000003</v>
      </c>
      <c r="N12" s="2">
        <v>16.697544588146862</v>
      </c>
      <c r="O12" s="31"/>
      <c r="P12" s="26" t="str">
        <f>VLOOKUP(Q12,tensions!$C$1:$H$1079,6,FALSE)</f>
        <v>Faible</v>
      </c>
      <c r="Q12" s="26" t="str">
        <f t="shared" si="7"/>
        <v>Hauts-de-FranceOuvriers qualifiés de la manutention</v>
      </c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s="19" t="s">
        <v>19</v>
      </c>
      <c r="B13" s="29">
        <v>0.13955571449821433</v>
      </c>
      <c r="C13" s="29">
        <v>0.34946447798153873</v>
      </c>
      <c r="D13" s="23">
        <f t="shared" si="0"/>
        <v>0.48902019247975304</v>
      </c>
      <c r="E13" s="29">
        <v>-0.17240390015030105</v>
      </c>
      <c r="F13" s="29">
        <v>-3.0491345486916696E-3</v>
      </c>
      <c r="G13" s="23">
        <f t="shared" si="1"/>
        <v>0.31356715778076033</v>
      </c>
      <c r="H13" s="45"/>
      <c r="I13" s="43">
        <f>I11+D11-D13</f>
        <v>0.13876264749214373</v>
      </c>
      <c r="J13" s="23">
        <f t="shared" si="2"/>
        <v>0.64121515349029889</v>
      </c>
      <c r="K13" s="23">
        <f t="shared" si="3"/>
        <v>0.17240390015030105</v>
      </c>
      <c r="L13" s="23">
        <f t="shared" si="4"/>
        <v>0.13955571449821433</v>
      </c>
      <c r="M13" s="46">
        <f t="shared" si="5"/>
        <v>11.275000000000002</v>
      </c>
      <c r="N13" s="2">
        <v>14.249621503494074</v>
      </c>
      <c r="O13" s="31"/>
      <c r="P13" s="26" t="str">
        <f>VLOOKUP(Q13,tensions!$C$1:$H$1079,6,FALSE)</f>
        <v>Moyen</v>
      </c>
      <c r="Q13" s="26" t="str">
        <f t="shared" si="7"/>
        <v>Grand EstOuvriers qualifiés de la manutention</v>
      </c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s="19" t="s">
        <v>11</v>
      </c>
      <c r="B14" s="29">
        <v>0.18615068804955531</v>
      </c>
      <c r="C14" s="29">
        <v>0.30198631127624809</v>
      </c>
      <c r="D14" s="23">
        <f t="shared" si="0"/>
        <v>0.4881369993258034</v>
      </c>
      <c r="E14" s="29">
        <v>-0.18234482518897857</v>
      </c>
      <c r="F14" s="29">
        <v>-1.3751775080985949E-3</v>
      </c>
      <c r="G14" s="23">
        <f t="shared" si="1"/>
        <v>0.30441699662872623</v>
      </c>
      <c r="H14" s="45"/>
      <c r="I14" s="43">
        <f>I13+D13-D14</f>
        <v>0.13964584064609337</v>
      </c>
      <c r="J14" s="23">
        <f t="shared" si="2"/>
        <v>0.62363024529829869</v>
      </c>
      <c r="K14" s="23">
        <f t="shared" si="3"/>
        <v>0.18234482518897857</v>
      </c>
      <c r="L14" s="23">
        <f t="shared" si="4"/>
        <v>0.18615068804955531</v>
      </c>
      <c r="M14" s="46">
        <f t="shared" si="5"/>
        <v>12.350000000000001</v>
      </c>
      <c r="N14" s="2">
        <v>0.45257730499042537</v>
      </c>
      <c r="O14" s="31"/>
      <c r="P14" s="26" t="str">
        <f>VLOOKUP(Q14,tensions!$C$1:$H$1079,6,FALSE)</f>
        <v>Très fort</v>
      </c>
      <c r="Q14" s="26" t="str">
        <f t="shared" si="7"/>
        <v>CorseOuvriers qualifiés de la manutention</v>
      </c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s="19" t="s">
        <v>12</v>
      </c>
      <c r="B15" s="29">
        <v>0.11594021712552702</v>
      </c>
      <c r="C15" s="29">
        <v>0.32428712944793719</v>
      </c>
      <c r="D15" s="23">
        <f t="shared" si="0"/>
        <v>0.44022734657346418</v>
      </c>
      <c r="E15" s="29">
        <v>-0.17471965278565582</v>
      </c>
      <c r="F15" s="29">
        <v>1.8944648178728866E-2</v>
      </c>
      <c r="G15" s="23">
        <f t="shared" si="1"/>
        <v>0.28445234196653724</v>
      </c>
      <c r="H15" s="45"/>
      <c r="I15" s="43">
        <f>I14+D14-D15-F15</f>
        <v>0.16861084521970371</v>
      </c>
      <c r="J15" s="23">
        <f t="shared" si="2"/>
        <v>0.64614873242334669</v>
      </c>
      <c r="K15" s="23">
        <f t="shared" si="3"/>
        <v>0.17471965278565582</v>
      </c>
      <c r="L15" s="23">
        <f t="shared" si="4"/>
        <v>0.11594021712552702</v>
      </c>
      <c r="M15" s="46">
        <f>M16-1.075</f>
        <v>13.425000000000001</v>
      </c>
      <c r="N15" s="2">
        <v>20.874657751983033</v>
      </c>
      <c r="O15" s="31"/>
      <c r="P15" s="26" t="str">
        <f>VLOOKUP(Q15,tensions!$C$1:$H$1079,6,FALSE)</f>
        <v>Fort</v>
      </c>
      <c r="Q15" s="26" t="str">
        <f t="shared" si="7"/>
        <v>Île-de-FranceOuvriers qualifiés de la manutention</v>
      </c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s="19" t="s">
        <v>17</v>
      </c>
      <c r="B16" s="29">
        <v>0.16505486087892354</v>
      </c>
      <c r="C16" s="29">
        <v>0.30858422182472534</v>
      </c>
      <c r="D16" s="23">
        <f t="shared" si="0"/>
        <v>0.47363908270364885</v>
      </c>
      <c r="E16" s="29">
        <v>-0.19665744726984025</v>
      </c>
      <c r="F16" s="29">
        <v>-1.4471190123478304E-2</v>
      </c>
      <c r="G16" s="23">
        <f t="shared" si="1"/>
        <v>0.2625104453103303</v>
      </c>
      <c r="H16" s="45"/>
      <c r="I16" s="43">
        <f>I15+D15+F15-D16</f>
        <v>0.15414375726824792</v>
      </c>
      <c r="J16" s="23">
        <f t="shared" si="2"/>
        <v>0.55424152038268437</v>
      </c>
      <c r="K16" s="23">
        <f t="shared" si="3"/>
        <v>0.19665744726984025</v>
      </c>
      <c r="L16" s="23">
        <f t="shared" si="4"/>
        <v>0.16505486087892354</v>
      </c>
      <c r="M16" s="46">
        <v>14.5</v>
      </c>
      <c r="N16" s="2">
        <v>7.4496261191860489</v>
      </c>
      <c r="O16" s="3"/>
      <c r="P16" s="26" t="str">
        <f>VLOOKUP(Q16,tensions!$C$1:$H$1079,6,FALSE)</f>
        <v>Fort</v>
      </c>
      <c r="Q16" s="26" t="str">
        <f t="shared" si="7"/>
        <v>Provence-Alpes-Côte d'AzurOuvriers qualifiés de la manutention</v>
      </c>
    </row>
    <row r="17" spans="1:18" x14ac:dyDescent="0.25">
      <c r="C17" s="11"/>
      <c r="E17" s="2"/>
      <c r="F17" s="2"/>
      <c r="G17" s="2"/>
      <c r="P17" s="3"/>
    </row>
    <row r="18" spans="1:18" x14ac:dyDescent="0.25">
      <c r="A18" t="s">
        <v>49</v>
      </c>
      <c r="B18" s="2"/>
      <c r="C18" s="2"/>
      <c r="D18" s="2"/>
      <c r="E18" s="2"/>
      <c r="F18" s="2"/>
      <c r="G18" s="2"/>
      <c r="I18" s="2"/>
      <c r="J18" s="2"/>
      <c r="L18" s="2"/>
    </row>
    <row r="19" spans="1:18" x14ac:dyDescent="0.25">
      <c r="B19" s="2"/>
      <c r="C19" s="2"/>
      <c r="D19" s="2"/>
      <c r="E19" s="2"/>
      <c r="F19" s="2"/>
      <c r="G19" s="1"/>
      <c r="H19" s="2"/>
      <c r="I19" s="2"/>
      <c r="J19" s="2"/>
      <c r="K19" s="2"/>
      <c r="L19" s="2"/>
    </row>
    <row r="20" spans="1:18" x14ac:dyDescent="0.25">
      <c r="A20" s="3"/>
      <c r="B20" s="23"/>
      <c r="C20" s="25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1"/>
      <c r="J21" s="1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25"/>
      <c r="D23" s="2"/>
      <c r="E23" s="2"/>
      <c r="F23" s="2"/>
      <c r="H23" s="2"/>
      <c r="I23" s="2"/>
      <c r="J23" s="2"/>
      <c r="K23" s="2"/>
      <c r="L23" s="2"/>
      <c r="R23" s="24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  <c r="L33" s="2"/>
    </row>
    <row r="34" spans="1:17" x14ac:dyDescent="0.25">
      <c r="A34" s="3"/>
      <c r="B34" s="23"/>
      <c r="C34" s="3"/>
      <c r="D34" s="2"/>
      <c r="E34" s="2"/>
      <c r="F34" s="2"/>
      <c r="H34" s="2"/>
      <c r="I34" s="2"/>
      <c r="J34" s="2"/>
      <c r="K34" s="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O35" s="22"/>
    </row>
    <row r="36" spans="1:17" x14ac:dyDescent="0.25">
      <c r="D36" s="2"/>
      <c r="E36" s="2"/>
      <c r="F36" s="2"/>
      <c r="G36" s="1"/>
      <c r="H36" s="2"/>
      <c r="I36" s="2"/>
      <c r="J36" s="2"/>
      <c r="K36" s="2"/>
      <c r="N36" s="2"/>
      <c r="O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N45" s="2"/>
      <c r="O45" s="2"/>
      <c r="P45" s="2"/>
      <c r="Q45" s="2"/>
    </row>
    <row r="46" spans="1:17" x14ac:dyDescent="0.25">
      <c r="B46" s="2"/>
      <c r="C46" s="2"/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  <row r="49" spans="14:17" x14ac:dyDescent="0.25">
      <c r="N49" s="2"/>
      <c r="O49" s="2"/>
      <c r="P49" s="2"/>
      <c r="Q49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zoomScale="70" zoomScaleNormal="70" workbookViewId="0">
      <selection activeCell="Q42" sqref="Q42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158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19" t="s">
        <v>17</v>
      </c>
      <c r="B3" s="29">
        <v>0.19334388220151477</v>
      </c>
      <c r="C3" s="29">
        <v>0.23961119778559992</v>
      </c>
      <c r="D3" s="23">
        <f t="shared" ref="D3:D16" si="0">SUM(B3:C3)</f>
        <v>0.43295507998711469</v>
      </c>
      <c r="E3" s="29">
        <v>-0.33021808515704543</v>
      </c>
      <c r="F3" s="29">
        <v>1.0597676901292638E-2</v>
      </c>
      <c r="G3" s="34">
        <f t="shared" ref="G3:G16" si="1">B3+C3+E3+F3</f>
        <v>0.1133346717313619</v>
      </c>
      <c r="H3" s="45"/>
      <c r="I3" s="43">
        <v>0.1</v>
      </c>
      <c r="J3" s="23">
        <f t="shared" ref="J3:J16" si="2">G3/D3</f>
        <v>0.2617700472176811</v>
      </c>
      <c r="K3" s="23">
        <f t="shared" ref="K3:K16" si="3">-E3</f>
        <v>0.33021808515704543</v>
      </c>
      <c r="L3" s="23">
        <f t="shared" ref="L3:L16" si="4">ABS(B3)</f>
        <v>0.19334388220151477</v>
      </c>
      <c r="M3" s="46">
        <f t="shared" ref="M3:M14" si="5">M4-1.075</f>
        <v>0.52500000000000346</v>
      </c>
      <c r="N3" s="2">
        <v>6.3488030286633359</v>
      </c>
      <c r="O3" s="31"/>
      <c r="P3" s="26" t="str">
        <f>VLOOKUP(Q3,tensions!$C$1:$H$1079,6,FALSE)</f>
        <v>Fort</v>
      </c>
      <c r="Q3" s="26" t="str">
        <f>A3&amp;$A$18</f>
        <v>Provence-Alpes-Côte d'AzurInfirmiers, sages-femmes</v>
      </c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11</v>
      </c>
      <c r="B4" s="29">
        <v>0.29790322782103079</v>
      </c>
      <c r="C4" s="29">
        <v>0.20364602125488876</v>
      </c>
      <c r="D4" s="23">
        <f t="shared" si="0"/>
        <v>0.50154924907591958</v>
      </c>
      <c r="E4" s="29">
        <v>-0.30261128532521542</v>
      </c>
      <c r="F4" s="29">
        <v>-9.5695588890844258E-2</v>
      </c>
      <c r="G4" s="34">
        <f t="shared" si="1"/>
        <v>0.1032423748598599</v>
      </c>
      <c r="H4" s="45"/>
      <c r="I4" s="43">
        <f>I3+C3+IF(B3&gt;0,B3,0)+IF(F3&gt;0,F3,0)-IF(B4&gt;0,B4,0)-IF(F4&gt;0,F4,0)-C4</f>
        <v>4.2003507812487767E-2</v>
      </c>
      <c r="J4" s="23">
        <f t="shared" si="2"/>
        <v>0.20584693337708915</v>
      </c>
      <c r="K4" s="23">
        <f t="shared" si="3"/>
        <v>0.30261128532521542</v>
      </c>
      <c r="L4" s="23">
        <f t="shared" si="4"/>
        <v>0.29790322782103079</v>
      </c>
      <c r="M4" s="46">
        <f t="shared" si="5"/>
        <v>1.6000000000000034</v>
      </c>
      <c r="N4" s="2">
        <v>0.45988359515565913</v>
      </c>
      <c r="O4" s="26"/>
      <c r="P4" s="26" t="str">
        <f>VLOOKUP(Q4,tensions!$C$1:$H$1079,6,FALSE)</f>
        <v>Très fort</v>
      </c>
      <c r="Q4" s="26" t="str">
        <f t="shared" ref="Q4:Q16" si="6">A4&amp;$A$18</f>
        <v>CorseInfirmiers, sages-femmes</v>
      </c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15</v>
      </c>
      <c r="B5" s="29">
        <v>0.18491409814766366</v>
      </c>
      <c r="C5" s="29">
        <v>0.23195338764854317</v>
      </c>
      <c r="D5" s="23">
        <f t="shared" si="0"/>
        <v>0.4168674857962068</v>
      </c>
      <c r="E5" s="29">
        <v>-0.34344099889221702</v>
      </c>
      <c r="F5" s="29">
        <v>-4.4121871776072186E-2</v>
      </c>
      <c r="G5" s="34">
        <f t="shared" si="1"/>
        <v>2.9304615127917599E-2</v>
      </c>
      <c r="H5" s="45"/>
      <c r="I5" s="43">
        <f t="shared" ref="I5:I16" si="7">I4+C4+IF(B4&gt;0,B4,0)+IF(F4&gt;0,F4,0)-IF(B5&gt;0,B5,0)-IF(F5&gt;0,F5,0)-C5</f>
        <v>0.12668527109220046</v>
      </c>
      <c r="J5" s="23">
        <f t="shared" si="2"/>
        <v>7.0297195455161235E-2</v>
      </c>
      <c r="K5" s="23">
        <f t="shared" si="3"/>
        <v>0.34344099889221702</v>
      </c>
      <c r="L5" s="23">
        <f t="shared" si="4"/>
        <v>0.18491409814766366</v>
      </c>
      <c r="M5" s="46">
        <f t="shared" si="5"/>
        <v>2.6750000000000034</v>
      </c>
      <c r="N5" s="2">
        <v>1.9394020993148895</v>
      </c>
      <c r="O5" s="26"/>
      <c r="P5" s="26" t="str">
        <f>VLOOKUP(Q5,tensions!$C$1:$H$1079,6,FALSE)</f>
        <v>Moyen</v>
      </c>
      <c r="Q5" s="26" t="str">
        <f t="shared" si="6"/>
        <v>OccitanieInfirmiers, sages-femmes</v>
      </c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10</v>
      </c>
      <c r="B6" s="29">
        <v>0.18130904467249481</v>
      </c>
      <c r="C6" s="29">
        <v>0.21897856812540731</v>
      </c>
      <c r="D6" s="23">
        <f t="shared" si="0"/>
        <v>0.40028761279790215</v>
      </c>
      <c r="E6" s="29">
        <v>-0.40324311470398616</v>
      </c>
      <c r="F6" s="29">
        <v>3.0080153150794812E-2</v>
      </c>
      <c r="G6" s="34">
        <f t="shared" si="1"/>
        <v>2.71246512447108E-2</v>
      </c>
      <c r="H6" s="45"/>
      <c r="I6" s="43">
        <f t="shared" si="7"/>
        <v>0.11318499093971038</v>
      </c>
      <c r="J6" s="23">
        <f t="shared" si="2"/>
        <v>6.7762904415444747E-2</v>
      </c>
      <c r="K6" s="23">
        <f t="shared" si="3"/>
        <v>0.40324311470398616</v>
      </c>
      <c r="L6" s="23">
        <f t="shared" si="4"/>
        <v>0.18130904467249481</v>
      </c>
      <c r="M6" s="46">
        <f t="shared" si="5"/>
        <v>3.7500000000000036</v>
      </c>
      <c r="N6" s="2">
        <v>0.62790053732504814</v>
      </c>
      <c r="O6" s="26"/>
      <c r="P6" s="26" t="str">
        <f>VLOOKUP(Q6,tensions!$C$1:$H$1079,6,FALSE)</f>
        <v>Très fort</v>
      </c>
      <c r="Q6" s="26" t="str">
        <f t="shared" si="6"/>
        <v>Centre-Val de LoireInfirmiers, sages-femmes</v>
      </c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19" t="s">
        <v>7</v>
      </c>
      <c r="B7" s="29">
        <v>0.20220867033342063</v>
      </c>
      <c r="C7" s="29">
        <v>0.21494674465879293</v>
      </c>
      <c r="D7" s="23">
        <f t="shared" si="0"/>
        <v>0.41715541499221354</v>
      </c>
      <c r="E7" s="29">
        <v>-0.39174975514992449</v>
      </c>
      <c r="F7" s="29">
        <v>-1.9121321746026522E-2</v>
      </c>
      <c r="G7" s="34">
        <f t="shared" si="1"/>
        <v>6.2843380962625192E-3</v>
      </c>
      <c r="H7" s="45"/>
      <c r="I7" s="43">
        <f t="shared" si="7"/>
        <v>0.12639734189619378</v>
      </c>
      <c r="J7" s="34">
        <f t="shared" si="2"/>
        <v>1.5064740550904321E-2</v>
      </c>
      <c r="K7" s="23">
        <f t="shared" si="3"/>
        <v>0.39174975514992449</v>
      </c>
      <c r="L7" s="23">
        <f t="shared" si="4"/>
        <v>0.20220867033342063</v>
      </c>
      <c r="M7" s="46">
        <f t="shared" si="5"/>
        <v>4.8250000000000037</v>
      </c>
      <c r="N7" s="2">
        <v>0.52898010065439238</v>
      </c>
      <c r="O7" s="31"/>
      <c r="P7" s="26" t="str">
        <f>VLOOKUP(Q7,tensions!$C$1:$H$1079,6,FALSE)</f>
        <v>Très fort</v>
      </c>
      <c r="Q7" s="26" t="str">
        <f t="shared" si="6"/>
        <v>Auvergne-Rhône-AlpesInfirmiers, sages-femmes</v>
      </c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9</v>
      </c>
      <c r="B8" s="29">
        <v>0.17728748559747992</v>
      </c>
      <c r="C8" s="29">
        <v>0.21478360577213385</v>
      </c>
      <c r="D8" s="23">
        <f t="shared" si="0"/>
        <v>0.39207109136961377</v>
      </c>
      <c r="E8" s="29">
        <v>-0.33871433820425606</v>
      </c>
      <c r="F8" s="29">
        <v>-5.1833669090217978E-2</v>
      </c>
      <c r="G8" s="34">
        <f t="shared" si="1"/>
        <v>1.5230840751397287E-3</v>
      </c>
      <c r="H8" s="45"/>
      <c r="I8" s="43">
        <f t="shared" si="7"/>
        <v>0.15148166551879355</v>
      </c>
      <c r="J8" s="23">
        <f t="shared" si="2"/>
        <v>3.8847140446370857E-3</v>
      </c>
      <c r="K8" s="23">
        <f t="shared" si="3"/>
        <v>0.33871433820425606</v>
      </c>
      <c r="L8" s="23">
        <f t="shared" si="4"/>
        <v>0.17728748559747992</v>
      </c>
      <c r="M8" s="46">
        <f t="shared" si="5"/>
        <v>5.9000000000000039</v>
      </c>
      <c r="N8" s="2">
        <v>5.7512598094880518E-2</v>
      </c>
      <c r="O8" s="31"/>
      <c r="P8" s="26" t="str">
        <f>VLOOKUP(Q8,tensions!$C$1:$H$1079,6,FALSE)</f>
        <v>Fort</v>
      </c>
      <c r="Q8" s="26" t="str">
        <f t="shared" si="6"/>
        <v>BretagneInfirmiers, sages-femmes</v>
      </c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49" t="s">
        <v>165</v>
      </c>
      <c r="B9" s="29">
        <v>0.17716294823539552</v>
      </c>
      <c r="C9" s="29">
        <v>0.22347303687525188</v>
      </c>
      <c r="D9" s="23">
        <f t="shared" si="0"/>
        <v>0.40063598511064741</v>
      </c>
      <c r="E9" s="29">
        <v>-0.36274635028976515</v>
      </c>
      <c r="F9" s="29">
        <v>-4.3325037161178873E-2</v>
      </c>
      <c r="G9" s="34">
        <f t="shared" si="1"/>
        <v>-5.4354023402966162E-3</v>
      </c>
      <c r="H9" s="45"/>
      <c r="I9" s="43">
        <f t="shared" si="7"/>
        <v>0.14291677177775991</v>
      </c>
      <c r="J9" s="23">
        <f t="shared" si="2"/>
        <v>-1.3566934929211289E-2</v>
      </c>
      <c r="K9" s="23">
        <f t="shared" si="3"/>
        <v>0.36274635028976515</v>
      </c>
      <c r="L9" s="23">
        <f t="shared" si="4"/>
        <v>0.17716294823539552</v>
      </c>
      <c r="M9" s="46">
        <f t="shared" si="5"/>
        <v>6.9750000000000041</v>
      </c>
      <c r="N9" s="2">
        <v>-0.34599008628305361</v>
      </c>
      <c r="O9" s="31"/>
      <c r="P9" s="26" t="str">
        <f>VLOOKUP(Q9,tensions!$C$1:$H$1079,6,FALSE)</f>
        <v>Très fort</v>
      </c>
      <c r="Q9" s="26" t="str">
        <f t="shared" si="6"/>
        <v>Nouvelle AquitaineInfirmiers, sages-femmes</v>
      </c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34</v>
      </c>
      <c r="B10" s="44">
        <v>0.17273697372711036</v>
      </c>
      <c r="C10" s="44">
        <v>0.21883670356443347</v>
      </c>
      <c r="D10" s="23">
        <f t="shared" si="0"/>
        <v>0.3915736772915438</v>
      </c>
      <c r="E10" s="23">
        <v>-0.39880808503442011</v>
      </c>
      <c r="F10" s="34">
        <v>-5.4383744540574261E-18</v>
      </c>
      <c r="G10" s="34">
        <f t="shared" si="1"/>
        <v>-7.2344077428763195E-3</v>
      </c>
      <c r="H10" s="45"/>
      <c r="I10" s="43">
        <f t="shared" si="7"/>
        <v>0.15197907959686346</v>
      </c>
      <c r="J10" s="23">
        <f t="shared" si="2"/>
        <v>-1.8475214659258072E-2</v>
      </c>
      <c r="K10" s="23">
        <f t="shared" si="3"/>
        <v>0.39880808503442011</v>
      </c>
      <c r="L10" s="23">
        <f t="shared" si="4"/>
        <v>0.17273697372711036</v>
      </c>
      <c r="M10" s="46">
        <f t="shared" si="5"/>
        <v>8.0500000000000043</v>
      </c>
      <c r="N10" s="25">
        <v>-4.7260039857978917</v>
      </c>
      <c r="O10" s="26"/>
      <c r="P10" s="26" t="str">
        <f>VLOOKUP(Q10,tensions!$C$1:$H$1079,6,FALSE)</f>
        <v>Fort</v>
      </c>
      <c r="Q10" s="26" t="str">
        <f t="shared" si="6"/>
        <v>France métropolitaineInfirmiers, sages-femmes</v>
      </c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s="49" t="s">
        <v>12</v>
      </c>
      <c r="B11" s="29">
        <v>0.14514348548272904</v>
      </c>
      <c r="C11" s="29">
        <v>0.22253812577523677</v>
      </c>
      <c r="D11" s="23">
        <f t="shared" si="0"/>
        <v>0.36768161125796583</v>
      </c>
      <c r="E11" s="29">
        <v>-0.45806178126993091</v>
      </c>
      <c r="F11" s="29">
        <v>7.9720349421027431E-2</v>
      </c>
      <c r="G11" s="34">
        <f t="shared" si="1"/>
        <v>-1.0659820590937646E-2</v>
      </c>
      <c r="H11" s="3"/>
      <c r="I11" s="43">
        <f t="shared" si="7"/>
        <v>9.6150796209414052E-2</v>
      </c>
      <c r="J11" s="23">
        <f t="shared" si="2"/>
        <v>-2.8991987264379952E-2</v>
      </c>
      <c r="K11" s="23">
        <f t="shared" si="3"/>
        <v>0.45806178126993091</v>
      </c>
      <c r="L11" s="23">
        <f t="shared" si="4"/>
        <v>0.14514348548272904</v>
      </c>
      <c r="M11" s="46">
        <f t="shared" si="5"/>
        <v>9.1250000000000036</v>
      </c>
      <c r="N11" s="2">
        <v>-1.1166684060521099</v>
      </c>
      <c r="O11" s="26"/>
      <c r="P11" s="26" t="str">
        <f>VLOOKUP(Q11,tensions!$C$1:$H$1079,6,FALSE)</f>
        <v>Moyen</v>
      </c>
      <c r="Q11" s="26" t="str">
        <f t="shared" si="6"/>
        <v>Île-de-FranceInfirmiers, sages-femmes</v>
      </c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8</v>
      </c>
      <c r="B12" s="29">
        <v>0.14956744023673227</v>
      </c>
      <c r="C12" s="29">
        <v>0.22140976466226733</v>
      </c>
      <c r="D12" s="23">
        <f t="shared" si="0"/>
        <v>0.3709772048989996</v>
      </c>
      <c r="E12" s="29">
        <v>-0.38337168174398939</v>
      </c>
      <c r="F12" s="29">
        <v>-6.2353290903708553E-3</v>
      </c>
      <c r="G12" s="34">
        <f t="shared" si="1"/>
        <v>-1.8629805935360642E-2</v>
      </c>
      <c r="H12" s="45"/>
      <c r="I12" s="43">
        <f t="shared" si="7"/>
        <v>0.17257555198940769</v>
      </c>
      <c r="J12" s="23">
        <f t="shared" si="2"/>
        <v>-5.0218195860397136E-2</v>
      </c>
      <c r="K12" s="23">
        <f t="shared" si="3"/>
        <v>0.38337168174398939</v>
      </c>
      <c r="L12" s="23">
        <f t="shared" si="4"/>
        <v>0.14956744023673227</v>
      </c>
      <c r="M12" s="46">
        <f t="shared" si="5"/>
        <v>10.200000000000003</v>
      </c>
      <c r="N12" s="2">
        <v>-0.55261954802856517</v>
      </c>
      <c r="O12" s="31"/>
      <c r="P12" s="26" t="str">
        <f>VLOOKUP(Q12,tensions!$C$1:$H$1079,6,FALSE)</f>
        <v>Très fort</v>
      </c>
      <c r="Q12" s="26" t="str">
        <f t="shared" si="6"/>
        <v>Bourgogne-Franche-ComtéInfirmiers, sages-femmes</v>
      </c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s="19" t="s">
        <v>19</v>
      </c>
      <c r="B13" s="29">
        <v>0.16204856076722257</v>
      </c>
      <c r="C13" s="29">
        <v>0.21428767926324371</v>
      </c>
      <c r="D13" s="23">
        <f t="shared" si="0"/>
        <v>0.37633624003046628</v>
      </c>
      <c r="E13" s="29">
        <v>-0.42295792746090111</v>
      </c>
      <c r="F13" s="29">
        <v>1.5205174758472884E-2</v>
      </c>
      <c r="G13" s="34">
        <f t="shared" si="1"/>
        <v>-3.1416512671961938E-2</v>
      </c>
      <c r="H13" s="45"/>
      <c r="I13" s="43">
        <f t="shared" si="7"/>
        <v>0.15201134209946815</v>
      </c>
      <c r="J13" s="23">
        <f t="shared" si="2"/>
        <v>-8.3479902624893673E-2</v>
      </c>
      <c r="K13" s="23">
        <f t="shared" si="3"/>
        <v>0.42295792746090111</v>
      </c>
      <c r="L13" s="23">
        <f t="shared" si="4"/>
        <v>0.16204856076722257</v>
      </c>
      <c r="M13" s="46">
        <f t="shared" si="5"/>
        <v>11.275000000000002</v>
      </c>
      <c r="N13" s="2">
        <v>-1.8234506210499264</v>
      </c>
      <c r="O13" s="31"/>
      <c r="P13" s="26" t="str">
        <f>VLOOKUP(Q13,tensions!$C$1:$H$1079,6,FALSE)</f>
        <v>Très fort</v>
      </c>
      <c r="Q13" s="26" t="str">
        <f t="shared" si="6"/>
        <v>Grand EstInfirmiers, sages-femmes</v>
      </c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s="19" t="s">
        <v>14</v>
      </c>
      <c r="B14" s="29">
        <v>0.15821503455077884</v>
      </c>
      <c r="C14" s="29">
        <v>0.21062884833208836</v>
      </c>
      <c r="D14" s="23">
        <f t="shared" si="0"/>
        <v>0.36884388288286718</v>
      </c>
      <c r="E14" s="29">
        <v>-0.39951656605273878</v>
      </c>
      <c r="F14" s="29">
        <v>-4.2066835990170096E-2</v>
      </c>
      <c r="G14" s="34">
        <f t="shared" si="1"/>
        <v>-7.2739519160041691E-2</v>
      </c>
      <c r="H14" s="45"/>
      <c r="I14" s="43">
        <f t="shared" si="7"/>
        <v>0.17470887400554011</v>
      </c>
      <c r="J14" s="23">
        <f t="shared" si="2"/>
        <v>-0.19720950390043854</v>
      </c>
      <c r="K14" s="23">
        <f t="shared" si="3"/>
        <v>0.39951656605273878</v>
      </c>
      <c r="L14" s="23">
        <f t="shared" si="4"/>
        <v>0.15821503455077884</v>
      </c>
      <c r="M14" s="46">
        <f t="shared" si="5"/>
        <v>12.350000000000001</v>
      </c>
      <c r="N14" s="2">
        <v>-2.48756232311933</v>
      </c>
      <c r="O14" s="31"/>
      <c r="P14" s="26" t="str">
        <f>VLOOKUP(Q14,tensions!$C$1:$H$1079,6,FALSE)</f>
        <v>Faible</v>
      </c>
      <c r="Q14" s="26" t="str">
        <f t="shared" si="6"/>
        <v>Pays de la LoireInfirmiers, sages-femmes</v>
      </c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s="19" t="s">
        <v>18</v>
      </c>
      <c r="B15" s="29">
        <v>0.17717699379528981</v>
      </c>
      <c r="C15" s="29">
        <v>0.19600494994433243</v>
      </c>
      <c r="D15" s="23">
        <f t="shared" si="0"/>
        <v>0.37318194373962221</v>
      </c>
      <c r="E15" s="29">
        <v>-0.47933838515595828</v>
      </c>
      <c r="F15" s="29">
        <v>1.7715740013328547E-2</v>
      </c>
      <c r="G15" s="34">
        <f t="shared" si="1"/>
        <v>-8.8440701403007527E-2</v>
      </c>
      <c r="H15" s="45"/>
      <c r="I15" s="43">
        <f t="shared" si="7"/>
        <v>0.15265507313545651</v>
      </c>
      <c r="J15" s="23">
        <f t="shared" si="2"/>
        <v>-0.23699083754361566</v>
      </c>
      <c r="K15" s="23">
        <f t="shared" si="3"/>
        <v>0.47933838515595828</v>
      </c>
      <c r="L15" s="23">
        <f t="shared" si="4"/>
        <v>0.17717699379528981</v>
      </c>
      <c r="M15" s="46">
        <f>M16-1.075</f>
        <v>13.425000000000001</v>
      </c>
      <c r="N15" s="2">
        <v>-5.2255418837984262</v>
      </c>
      <c r="O15" s="31"/>
      <c r="P15" s="26" t="str">
        <f>VLOOKUP(Q15,tensions!$C$1:$H$1079,6,FALSE)</f>
        <v>Fort</v>
      </c>
      <c r="Q15" s="26" t="str">
        <f t="shared" si="6"/>
        <v>Hauts-de-FranceInfirmiers, sages-femmes</v>
      </c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s="19" t="s">
        <v>13</v>
      </c>
      <c r="B16" s="29">
        <v>0.13482984317009086</v>
      </c>
      <c r="C16" s="29">
        <v>0.20786955701836179</v>
      </c>
      <c r="D16" s="23">
        <f t="shared" si="0"/>
        <v>0.34269940018845269</v>
      </c>
      <c r="E16" s="29">
        <v>-0.43173024568700846</v>
      </c>
      <c r="F16" s="29">
        <v>-8.5842172365888664E-3</v>
      </c>
      <c r="G16" s="34">
        <f t="shared" si="1"/>
        <v>-9.7615062735144642E-2</v>
      </c>
      <c r="H16" s="45"/>
      <c r="I16" s="43">
        <f t="shared" si="7"/>
        <v>0.20085335669995469</v>
      </c>
      <c r="J16" s="23">
        <f t="shared" si="2"/>
        <v>-0.28484165038358827</v>
      </c>
      <c r="K16" s="23">
        <f t="shared" si="3"/>
        <v>0.43173024568700846</v>
      </c>
      <c r="L16" s="23">
        <f t="shared" si="4"/>
        <v>0.13482984317009086</v>
      </c>
      <c r="M16" s="46">
        <v>14.5</v>
      </c>
      <c r="N16" s="2">
        <v>-3.1366530766747469</v>
      </c>
      <c r="O16" s="3"/>
      <c r="P16" s="26" t="str">
        <f>VLOOKUP(Q16,tensions!$C$1:$H$1079,6,FALSE)</f>
        <v>Très fort</v>
      </c>
      <c r="Q16" s="26" t="str">
        <f t="shared" si="6"/>
        <v>NormandieInfirmiers, sages-femmes</v>
      </c>
    </row>
    <row r="17" spans="1:18" x14ac:dyDescent="0.25">
      <c r="C17" s="11"/>
      <c r="E17" s="2"/>
      <c r="F17" s="2"/>
      <c r="G17" s="2"/>
      <c r="P17" s="3"/>
    </row>
    <row r="18" spans="1:18" x14ac:dyDescent="0.25">
      <c r="A18" t="s">
        <v>94</v>
      </c>
      <c r="B18" s="2"/>
      <c r="C18" s="2"/>
      <c r="D18" s="2"/>
      <c r="E18" s="2"/>
      <c r="F18" s="2"/>
      <c r="G18" s="2"/>
      <c r="I18" s="2"/>
      <c r="J18" s="2"/>
      <c r="L18" s="2"/>
    </row>
    <row r="19" spans="1:18" x14ac:dyDescent="0.25">
      <c r="B19" s="2"/>
      <c r="C19" s="2"/>
      <c r="D19" s="2"/>
      <c r="E19" s="2"/>
      <c r="F19" s="2"/>
      <c r="G19" s="1"/>
      <c r="H19" s="2"/>
      <c r="I19" s="2"/>
      <c r="J19" s="2"/>
      <c r="K19" s="2"/>
      <c r="L19" s="2"/>
    </row>
    <row r="20" spans="1:18" x14ac:dyDescent="0.25">
      <c r="A20" s="3"/>
      <c r="B20" s="23"/>
      <c r="C20" s="25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1"/>
      <c r="J21" s="1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25"/>
      <c r="D23" s="2"/>
      <c r="E23" s="2"/>
      <c r="F23" s="2"/>
      <c r="H23" s="2"/>
      <c r="I23" s="2"/>
      <c r="J23" s="2"/>
      <c r="K23" s="2"/>
      <c r="L23" s="2"/>
      <c r="R23" s="24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  <c r="L33" s="2"/>
    </row>
    <row r="34" spans="1:17" x14ac:dyDescent="0.25">
      <c r="A34" s="3"/>
      <c r="B34" s="23"/>
      <c r="C34" s="3"/>
      <c r="D34" s="2"/>
      <c r="E34" s="2"/>
      <c r="F34" s="2"/>
      <c r="H34" s="2"/>
      <c r="I34" s="2"/>
      <c r="J34" s="2"/>
      <c r="K34" s="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O35" s="22"/>
    </row>
    <row r="36" spans="1:17" x14ac:dyDescent="0.25">
      <c r="D36" s="2"/>
      <c r="E36" s="2"/>
      <c r="F36" s="2"/>
      <c r="G36" s="1"/>
      <c r="H36" s="2"/>
      <c r="I36" s="2"/>
      <c r="J36" s="2"/>
      <c r="K36" s="2"/>
      <c r="N36" s="2"/>
      <c r="O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N45" s="2"/>
      <c r="O45" s="2"/>
      <c r="P45" s="2"/>
      <c r="Q45" s="2"/>
    </row>
    <row r="46" spans="1:17" x14ac:dyDescent="0.25">
      <c r="B46" s="2"/>
      <c r="C46" s="2"/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  <row r="49" spans="14:17" x14ac:dyDescent="0.25">
      <c r="N49" s="2"/>
      <c r="O49" s="2"/>
      <c r="P49" s="2"/>
      <c r="Q49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topLeftCell="A22" zoomScale="70" zoomScaleNormal="70" workbookViewId="0">
      <selection activeCell="I60" sqref="I60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138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331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42</v>
      </c>
      <c r="J2" s="2" t="s">
        <v>37</v>
      </c>
      <c r="K2" t="s">
        <v>36</v>
      </c>
      <c r="L2" s="2" t="s">
        <v>35</v>
      </c>
      <c r="M2" s="3"/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t="s">
        <v>14</v>
      </c>
      <c r="B3" s="11">
        <v>0.50641731439856386</v>
      </c>
      <c r="C3" s="11">
        <v>0.13851080956724274</v>
      </c>
      <c r="D3" s="23">
        <f t="shared" ref="D3:D15" si="0">SUM(B3:C3)</f>
        <v>0.64492812396580657</v>
      </c>
      <c r="E3" s="1">
        <v>-0.26155528357400004</v>
      </c>
      <c r="F3" s="6">
        <v>-4.6591760517684627E-2</v>
      </c>
      <c r="G3" s="23">
        <f t="shared" ref="G3:G15" si="1">B3+C3+E3+F3</f>
        <v>0.33678107987412187</v>
      </c>
      <c r="H3" s="45"/>
      <c r="I3" s="43">
        <v>0.05</v>
      </c>
      <c r="J3" s="23">
        <f t="shared" ref="J3:J15" si="2">G3/D3</f>
        <v>0.52219940076915872</v>
      </c>
      <c r="K3" s="23">
        <f t="shared" ref="K3:K15" si="3">-E3</f>
        <v>0.26155528357400004</v>
      </c>
      <c r="L3" s="23">
        <f t="shared" ref="L3:L15" si="4">ABS(B3)</f>
        <v>0.50641731439856386</v>
      </c>
      <c r="M3" s="46">
        <f t="shared" ref="M3:M13" si="5">M4-1.16</f>
        <v>0.57999999999999874</v>
      </c>
      <c r="N3" s="2">
        <v>7.5173069513542083</v>
      </c>
      <c r="O3" s="31"/>
      <c r="P3" s="26" t="e">
        <f>VLOOKUP(Q3,tensions!$C$1:$H$1079,6,FALSE)</f>
        <v>#N/A</v>
      </c>
      <c r="Q3" s="26" t="str">
        <f t="shared" ref="Q3:Q15" si="6">A3&amp;$A$18</f>
        <v>Pays de la LoireIngénieurs en informatique</v>
      </c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t="s">
        <v>16</v>
      </c>
      <c r="B4" s="11">
        <v>0.44472283713960065</v>
      </c>
      <c r="C4" s="11">
        <v>0.16720667684035539</v>
      </c>
      <c r="D4" s="23">
        <f t="shared" si="0"/>
        <v>0.6119295139799561</v>
      </c>
      <c r="E4" s="1">
        <v>-0.25720652111710812</v>
      </c>
      <c r="F4" s="6">
        <v>-9.5306874995782567E-2</v>
      </c>
      <c r="G4" s="23">
        <f t="shared" si="1"/>
        <v>0.25941611786706542</v>
      </c>
      <c r="H4" s="45"/>
      <c r="I4" s="43">
        <f>I3+D3-D4</f>
        <v>8.2998609985850513E-2</v>
      </c>
      <c r="J4" s="23">
        <f t="shared" si="2"/>
        <v>0.42393137108200124</v>
      </c>
      <c r="K4" s="23">
        <f t="shared" si="3"/>
        <v>0.25720652111710812</v>
      </c>
      <c r="L4" s="23">
        <f t="shared" si="4"/>
        <v>0.44472283713960065</v>
      </c>
      <c r="M4" s="46">
        <f t="shared" si="5"/>
        <v>1.7399999999999987</v>
      </c>
      <c r="N4" s="2">
        <v>5.3818180576618353</v>
      </c>
      <c r="O4" s="26"/>
      <c r="P4" s="26" t="e">
        <f>VLOOKUP(Q4,tensions!$C$1:$H$1079,6,FALSE)</f>
        <v>#N/A</v>
      </c>
      <c r="Q4" s="26" t="str">
        <f t="shared" si="6"/>
        <v>Nouvelle-AquitaineIngénieurs en informatique</v>
      </c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t="s">
        <v>15</v>
      </c>
      <c r="B5" s="11">
        <v>0.4127542522383949</v>
      </c>
      <c r="C5" s="11">
        <v>0.15075392735492191</v>
      </c>
      <c r="D5" s="23">
        <f t="shared" si="0"/>
        <v>0.56350817959331678</v>
      </c>
      <c r="E5" s="1">
        <v>-0.31736617077821255</v>
      </c>
      <c r="F5" s="6">
        <v>-4.9343830239048994E-2</v>
      </c>
      <c r="G5" s="23">
        <f t="shared" si="1"/>
        <v>0.19679817857605525</v>
      </c>
      <c r="H5" s="45"/>
      <c r="I5" s="43">
        <f>I4+D4-D5</f>
        <v>0.13141994437248983</v>
      </c>
      <c r="J5" s="23">
        <f t="shared" si="2"/>
        <v>0.34923748350571288</v>
      </c>
      <c r="K5" s="23">
        <f t="shared" si="3"/>
        <v>0.31736617077821255</v>
      </c>
      <c r="L5" s="23">
        <f t="shared" si="4"/>
        <v>0.4127542522383949</v>
      </c>
      <c r="M5" s="46">
        <f t="shared" si="5"/>
        <v>2.8999999999999986</v>
      </c>
      <c r="N5" s="2">
        <v>7.352614861450216</v>
      </c>
      <c r="O5" s="26"/>
      <c r="P5" s="26" t="e">
        <f>VLOOKUP(Q5,tensions!$C$1:$H$1079,6,FALSE)</f>
        <v>#N/A</v>
      </c>
      <c r="Q5" s="26" t="str">
        <f t="shared" si="6"/>
        <v>OccitanieIngénieurs en informatique</v>
      </c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t="s">
        <v>9</v>
      </c>
      <c r="B6" s="11">
        <v>0.3373200537972198</v>
      </c>
      <c r="C6" s="11">
        <v>0.16739293146365433</v>
      </c>
      <c r="D6" s="23">
        <f t="shared" si="0"/>
        <v>0.50471298526087416</v>
      </c>
      <c r="E6" s="1">
        <v>-0.26876816291933125</v>
      </c>
      <c r="F6" s="6">
        <v>-6.8151007974231209E-2</v>
      </c>
      <c r="G6" s="23">
        <f t="shared" si="1"/>
        <v>0.16779381436731169</v>
      </c>
      <c r="H6" s="45"/>
      <c r="I6" s="43">
        <f>I5+D5-D6</f>
        <v>0.19021513870493245</v>
      </c>
      <c r="J6" s="23">
        <f t="shared" si="2"/>
        <v>0.33245392781123523</v>
      </c>
      <c r="K6" s="23">
        <f t="shared" si="3"/>
        <v>0.26876816291933125</v>
      </c>
      <c r="L6" s="23">
        <f t="shared" si="4"/>
        <v>0.3373200537972198</v>
      </c>
      <c r="M6" s="46">
        <f t="shared" si="5"/>
        <v>4.0599999999999987</v>
      </c>
      <c r="N6" s="2">
        <v>3.2296080461532934</v>
      </c>
      <c r="O6" s="26"/>
      <c r="P6" s="26" t="e">
        <f>VLOOKUP(Q6,tensions!$C$1:$H$1079,6,FALSE)</f>
        <v>#N/A</v>
      </c>
      <c r="Q6" s="26" t="str">
        <f t="shared" si="6"/>
        <v>BretagneIngénieurs en informatique</v>
      </c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t="s">
        <v>7</v>
      </c>
      <c r="B7" s="11">
        <v>0.29993896897360434</v>
      </c>
      <c r="C7" s="11">
        <v>0.16786785107557625</v>
      </c>
      <c r="D7" s="23">
        <f t="shared" si="0"/>
        <v>0.46780682004918062</v>
      </c>
      <c r="E7" s="1">
        <v>-0.29997206179741365</v>
      </c>
      <c r="F7" s="6">
        <v>-2.7583779549308882E-2</v>
      </c>
      <c r="G7" s="23">
        <f t="shared" si="1"/>
        <v>0.14025097870245809</v>
      </c>
      <c r="H7" s="45"/>
      <c r="I7" s="43">
        <f>I6+D6-D7</f>
        <v>0.22712130391662599</v>
      </c>
      <c r="J7" s="34">
        <f t="shared" si="2"/>
        <v>0.29980533137099941</v>
      </c>
      <c r="K7" s="23">
        <f t="shared" si="3"/>
        <v>0.29997206179741365</v>
      </c>
      <c r="L7" s="23">
        <f t="shared" si="4"/>
        <v>0.29993896897360434</v>
      </c>
      <c r="M7" s="46">
        <f t="shared" si="5"/>
        <v>5.2199999999999989</v>
      </c>
      <c r="N7" s="2">
        <v>7.0832790985085463</v>
      </c>
      <c r="O7" s="31"/>
      <c r="P7" s="26" t="e">
        <f>VLOOKUP(Q7,tensions!$C$1:$H$1079,6,FALSE)</f>
        <v>#N/A</v>
      </c>
      <c r="Q7" s="26" t="str">
        <f t="shared" si="6"/>
        <v>Auvergne-Rhône-AlpesIngénieurs en informatique</v>
      </c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t="s">
        <v>19</v>
      </c>
      <c r="B8" s="11">
        <v>0.20986613899834436</v>
      </c>
      <c r="C8" s="11">
        <v>0.19319198725282663</v>
      </c>
      <c r="D8" s="23">
        <f t="shared" si="0"/>
        <v>0.40305812625117099</v>
      </c>
      <c r="E8" s="1">
        <v>-0.28460512832094703</v>
      </c>
      <c r="F8" s="6">
        <v>5.7258372824026318E-3</v>
      </c>
      <c r="G8" s="23">
        <f t="shared" si="1"/>
        <v>0.12417883521262658</v>
      </c>
      <c r="H8" s="45"/>
      <c r="I8" s="43">
        <f>I7+D7-D8-F8</f>
        <v>0.28614416043223301</v>
      </c>
      <c r="J8" s="23">
        <f t="shared" si="2"/>
        <v>0.30809163027578534</v>
      </c>
      <c r="K8" s="23">
        <f t="shared" si="3"/>
        <v>0.28460512832094703</v>
      </c>
      <c r="L8" s="23">
        <f t="shared" si="4"/>
        <v>0.20986613899834436</v>
      </c>
      <c r="M8" s="46">
        <f t="shared" si="5"/>
        <v>6.379999999999999</v>
      </c>
      <c r="N8" s="2">
        <v>1.7438821723209557</v>
      </c>
      <c r="O8" s="31"/>
      <c r="P8" s="26" t="e">
        <f>VLOOKUP(Q8,tensions!$C$1:$H$1079,6,FALSE)</f>
        <v>#N/A</v>
      </c>
      <c r="Q8" s="26" t="str">
        <f t="shared" si="6"/>
        <v>Grand EstIngénieurs en informatique</v>
      </c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t="s">
        <v>18</v>
      </c>
      <c r="B9" s="11">
        <v>0.3370816723908045</v>
      </c>
      <c r="C9" s="11">
        <v>0.13780685192822822</v>
      </c>
      <c r="D9" s="23">
        <f t="shared" si="0"/>
        <v>0.47488852431903272</v>
      </c>
      <c r="E9" s="1">
        <v>-0.35622820551944817</v>
      </c>
      <c r="F9" s="6">
        <v>-3.3247939567686668E-3</v>
      </c>
      <c r="G9" s="23">
        <f t="shared" si="1"/>
        <v>0.11533552484281588</v>
      </c>
      <c r="H9" s="45"/>
      <c r="I9" s="43">
        <f>I8+D8+F8-D9</f>
        <v>0.22003959964677389</v>
      </c>
      <c r="J9" s="23">
        <f t="shared" si="2"/>
        <v>0.24286862902867884</v>
      </c>
      <c r="K9" s="23">
        <f t="shared" si="3"/>
        <v>0.35622820551944817</v>
      </c>
      <c r="L9" s="23">
        <f t="shared" si="4"/>
        <v>0.3370816723908045</v>
      </c>
      <c r="M9" s="46">
        <f t="shared" si="5"/>
        <v>7.5399999999999991</v>
      </c>
      <c r="N9" s="2">
        <v>2.4421391152567948</v>
      </c>
      <c r="O9" s="31"/>
      <c r="P9" s="26" t="e">
        <f>VLOOKUP(Q9,tensions!$C$1:$H$1079,6,FALSE)</f>
        <v>#N/A</v>
      </c>
      <c r="Q9" s="26" t="str">
        <f t="shared" si="6"/>
        <v>Hauts-de-FranceIngénieurs en informatique</v>
      </c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t="s">
        <v>13</v>
      </c>
      <c r="B10" s="11">
        <v>0.19688979303237811</v>
      </c>
      <c r="C10" s="11">
        <v>0.21071876903018616</v>
      </c>
      <c r="D10" s="23">
        <f t="shared" si="0"/>
        <v>0.40760856206256424</v>
      </c>
      <c r="E10" s="1">
        <v>-0.2644102570089642</v>
      </c>
      <c r="F10" s="6">
        <v>-3.5134917537972189E-2</v>
      </c>
      <c r="G10" s="23">
        <f t="shared" si="1"/>
        <v>0.10806338751562786</v>
      </c>
      <c r="H10" s="45"/>
      <c r="I10" s="43">
        <f>I9+D9-D10</f>
        <v>0.28731956190324237</v>
      </c>
      <c r="J10" s="23">
        <f t="shared" si="2"/>
        <v>0.2651155975939512</v>
      </c>
      <c r="K10" s="23">
        <f t="shared" si="3"/>
        <v>0.2644102570089642</v>
      </c>
      <c r="L10" s="23">
        <f t="shared" si="4"/>
        <v>0.19688979303237811</v>
      </c>
      <c r="M10" s="46">
        <f t="shared" si="5"/>
        <v>8.6999999999999993</v>
      </c>
      <c r="N10" s="2">
        <v>0.65503846197691495</v>
      </c>
      <c r="O10" s="26"/>
      <c r="P10" s="26" t="e">
        <f>VLOOKUP(Q10,tensions!$C$1:$H$1079,6,FALSE)</f>
        <v>#N/A</v>
      </c>
      <c r="Q10" s="26" t="str">
        <f t="shared" si="6"/>
        <v>NormandieIngénieurs en informatique</v>
      </c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s="8" t="s">
        <v>17</v>
      </c>
      <c r="B11" s="44">
        <v>0.27199894302876304</v>
      </c>
      <c r="C11" s="44">
        <v>0.1645601474804812</v>
      </c>
      <c r="D11" s="23">
        <f t="shared" si="0"/>
        <v>0.43655909050924424</v>
      </c>
      <c r="E11" s="23">
        <v>-0.30522102375263704</v>
      </c>
      <c r="F11" s="34">
        <v>-4.5292545743155763E-2</v>
      </c>
      <c r="G11" s="23">
        <f t="shared" si="1"/>
        <v>8.6045521013451434E-2</v>
      </c>
      <c r="H11" s="45"/>
      <c r="I11" s="43">
        <f>I10+D10-D11</f>
        <v>0.25836903345656237</v>
      </c>
      <c r="J11" s="23">
        <f t="shared" si="2"/>
        <v>0.19709936841099726</v>
      </c>
      <c r="K11" s="23">
        <f t="shared" si="3"/>
        <v>0.30522102375263704</v>
      </c>
      <c r="L11" s="23">
        <f t="shared" si="4"/>
        <v>0.27199894302876304</v>
      </c>
      <c r="M11" s="46">
        <f t="shared" si="5"/>
        <v>9.86</v>
      </c>
      <c r="N11" s="25">
        <v>2.2067885687665019</v>
      </c>
      <c r="O11" s="26"/>
      <c r="P11" s="26" t="e">
        <f>VLOOKUP(Q11,tensions!$C$1:$H$1079,6,FALSE)</f>
        <v>#N/A</v>
      </c>
      <c r="Q11" s="26" t="str">
        <f t="shared" si="6"/>
        <v>Provence-Alpes-Côte d'AzurIngénieurs en informatique</v>
      </c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6" t="s">
        <v>34</v>
      </c>
      <c r="B12" s="11">
        <v>0.24734943551861763</v>
      </c>
      <c r="C12" s="11">
        <v>0.16210442154619345</v>
      </c>
      <c r="D12" s="23">
        <f t="shared" si="0"/>
        <v>0.40945385706481108</v>
      </c>
      <c r="E12" s="1">
        <v>-0.33459255265309745</v>
      </c>
      <c r="F12" s="6">
        <v>3.8187865807541483E-18</v>
      </c>
      <c r="G12" s="23">
        <f t="shared" si="1"/>
        <v>7.4861304411713625E-2</v>
      </c>
      <c r="H12" s="3"/>
      <c r="I12" s="43">
        <f>I11+D11-D12</f>
        <v>0.28547426690099553</v>
      </c>
      <c r="J12" s="23">
        <f t="shared" si="2"/>
        <v>0.18283208991694536</v>
      </c>
      <c r="K12" s="23">
        <f t="shared" si="3"/>
        <v>0.33459255265309745</v>
      </c>
      <c r="L12" s="23">
        <f t="shared" si="4"/>
        <v>0.24734943551861763</v>
      </c>
      <c r="M12" s="46">
        <f t="shared" si="5"/>
        <v>11.02</v>
      </c>
      <c r="N12" s="2">
        <v>34.822681835210119</v>
      </c>
      <c r="O12" s="31"/>
      <c r="P12" s="26" t="e">
        <f>VLOOKUP(Q12,tensions!$C$1:$H$1079,6,FALSE)</f>
        <v>#N/A</v>
      </c>
      <c r="Q12" s="26" t="str">
        <f t="shared" si="6"/>
        <v>France métropolitaineIngénieurs en informatique</v>
      </c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t="s">
        <v>8</v>
      </c>
      <c r="B13" s="11">
        <v>8.9529930428328131E-2</v>
      </c>
      <c r="C13" s="11">
        <v>0.19474825674431637</v>
      </c>
      <c r="D13" s="23">
        <f t="shared" si="0"/>
        <v>0.28427818717264453</v>
      </c>
      <c r="E13" s="1">
        <v>-0.28010645868591699</v>
      </c>
      <c r="F13" s="6">
        <v>3.3290016664286513E-2</v>
      </c>
      <c r="G13" s="23">
        <f t="shared" si="1"/>
        <v>3.7461745151014046E-2</v>
      </c>
      <c r="H13" s="45"/>
      <c r="I13" s="43">
        <f>I12+D12-D13-F13</f>
        <v>0.37735992012887559</v>
      </c>
      <c r="J13" s="23">
        <f t="shared" si="2"/>
        <v>0.13177847207905266</v>
      </c>
      <c r="K13" s="23">
        <f t="shared" si="3"/>
        <v>0.28010645868591699</v>
      </c>
      <c r="L13" s="23">
        <f t="shared" si="4"/>
        <v>8.9529930428328131E-2</v>
      </c>
      <c r="M13" s="46">
        <f t="shared" si="5"/>
        <v>12.18</v>
      </c>
      <c r="N13" s="2">
        <v>0.1757611589773056</v>
      </c>
      <c r="O13" s="31"/>
      <c r="P13" s="26" t="e">
        <f>VLOOKUP(Q13,tensions!$C$1:$H$1079,6,FALSE)</f>
        <v>#N/A</v>
      </c>
      <c r="Q13" s="26" t="str">
        <f t="shared" si="6"/>
        <v>Bourgogne-Franche-ComtéIngénieurs en informatique</v>
      </c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t="s">
        <v>10</v>
      </c>
      <c r="B14" s="11">
        <v>0.11212822659138963</v>
      </c>
      <c r="C14" s="11">
        <v>0.21211120783789966</v>
      </c>
      <c r="D14" s="23">
        <f t="shared" si="0"/>
        <v>0.32423943442928926</v>
      </c>
      <c r="E14" s="1">
        <v>-0.27411918226233312</v>
      </c>
      <c r="F14" s="6">
        <v>-1.973222273435556E-2</v>
      </c>
      <c r="G14" s="23">
        <f t="shared" si="1"/>
        <v>3.0388029432600588E-2</v>
      </c>
      <c r="H14" s="45"/>
      <c r="I14" s="43">
        <f>I13+D13+F13-D14</f>
        <v>0.37068868953651735</v>
      </c>
      <c r="J14" s="23">
        <f t="shared" si="2"/>
        <v>9.3720954966776765E-2</v>
      </c>
      <c r="K14" s="23">
        <f t="shared" si="3"/>
        <v>0.27411918226233312</v>
      </c>
      <c r="L14" s="23">
        <f t="shared" si="4"/>
        <v>0.11212822659138963</v>
      </c>
      <c r="M14" s="46">
        <f>M15-1.16</f>
        <v>13.34</v>
      </c>
      <c r="N14" s="2">
        <v>0.24322837655010884</v>
      </c>
      <c r="O14" s="31"/>
      <c r="P14" s="26" t="e">
        <f>VLOOKUP(Q14,tensions!$C$1:$H$1079,6,FALSE)</f>
        <v>#N/A</v>
      </c>
      <c r="Q14" s="26" t="str">
        <f t="shared" si="6"/>
        <v>Centre-Val de LoireIngénieurs en informatique</v>
      </c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t="s">
        <v>12</v>
      </c>
      <c r="B15" s="11">
        <v>0.16049888970392695</v>
      </c>
      <c r="C15" s="11">
        <v>0.16044287484968237</v>
      </c>
      <c r="D15" s="23">
        <f t="shared" si="0"/>
        <v>0.32094176455360934</v>
      </c>
      <c r="E15" s="1">
        <v>-0.37324545326942793</v>
      </c>
      <c r="F15" s="6">
        <v>3.7895673831022728E-2</v>
      </c>
      <c r="G15" s="23">
        <f t="shared" si="1"/>
        <v>-1.4408014884795858E-2</v>
      </c>
      <c r="H15" s="45"/>
      <c r="I15" s="43">
        <f>I14+D14-D15-F15</f>
        <v>0.33609068558117455</v>
      </c>
      <c r="J15" s="23">
        <f t="shared" si="2"/>
        <v>-4.4892925994956256E-2</v>
      </c>
      <c r="K15" s="23">
        <f t="shared" si="3"/>
        <v>0.37324545326942793</v>
      </c>
      <c r="L15" s="23">
        <f t="shared" si="4"/>
        <v>0.16049888970392695</v>
      </c>
      <c r="M15" s="46">
        <v>14.5</v>
      </c>
      <c r="N15" s="2">
        <v>-3.3878679960351761</v>
      </c>
      <c r="O15" s="31"/>
      <c r="P15" s="26" t="e">
        <f>VLOOKUP(Q15,tensions!$C$1:$H$1079,6,FALSE)</f>
        <v>#N/A</v>
      </c>
      <c r="Q15" s="26" t="str">
        <f t="shared" si="6"/>
        <v>Île-de-FranceIngénieurs en informatique</v>
      </c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B16" s="44"/>
      <c r="C16" s="44"/>
      <c r="D16" s="23"/>
      <c r="E16" s="1"/>
      <c r="F16" s="6"/>
      <c r="G16" s="23"/>
      <c r="H16" s="45"/>
      <c r="I16" s="43"/>
      <c r="J16" s="23"/>
      <c r="K16" s="23"/>
      <c r="L16" s="23"/>
      <c r="N16" s="2"/>
      <c r="O16" s="3"/>
      <c r="P16" s="3"/>
    </row>
    <row r="17" spans="1:18" x14ac:dyDescent="0.25">
      <c r="C17" s="11"/>
      <c r="E17" s="2"/>
      <c r="F17" s="2"/>
      <c r="G17" s="2"/>
      <c r="P17" s="3"/>
    </row>
    <row r="18" spans="1:18" x14ac:dyDescent="0.25">
      <c r="A18" t="s">
        <v>330</v>
      </c>
      <c r="B18" s="2"/>
      <c r="C18" s="2"/>
      <c r="D18" s="2"/>
      <c r="E18" s="2"/>
      <c r="F18" s="2"/>
      <c r="G18" s="2"/>
      <c r="I18" s="2"/>
      <c r="J18" s="2"/>
      <c r="L18" s="2"/>
    </row>
    <row r="19" spans="1:18" x14ac:dyDescent="0.25">
      <c r="B19" s="2"/>
      <c r="C19" s="2"/>
      <c r="D19" s="2"/>
      <c r="E19" s="2"/>
      <c r="F19" s="2"/>
      <c r="G19" s="1"/>
      <c r="H19" s="2"/>
      <c r="I19" s="2"/>
      <c r="J19" s="2"/>
      <c r="K19" s="2"/>
      <c r="L19" s="2"/>
    </row>
    <row r="20" spans="1:18" x14ac:dyDescent="0.25">
      <c r="A20" s="3"/>
      <c r="B20" s="23"/>
      <c r="C20" s="25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1"/>
      <c r="J21" s="1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25"/>
      <c r="D23" s="2"/>
      <c r="E23" s="2"/>
      <c r="F23" s="2"/>
      <c r="H23" s="2"/>
      <c r="I23" s="2"/>
      <c r="J23" s="2"/>
      <c r="K23" s="2"/>
      <c r="L23" s="2"/>
      <c r="R23" s="24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  <c r="L33" s="2"/>
    </row>
    <row r="34" spans="1:17" x14ac:dyDescent="0.25">
      <c r="A34" s="3"/>
      <c r="B34" s="23"/>
      <c r="C34" s="3"/>
      <c r="D34" s="2"/>
      <c r="E34" s="2"/>
      <c r="F34" s="2"/>
      <c r="H34" s="2"/>
      <c r="I34" s="2"/>
      <c r="J34" s="2"/>
      <c r="K34" s="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O35" s="22"/>
    </row>
    <row r="36" spans="1:17" x14ac:dyDescent="0.25">
      <c r="D36" s="2"/>
      <c r="E36" s="2"/>
      <c r="F36" s="2"/>
      <c r="G36" s="1"/>
      <c r="H36" s="2"/>
      <c r="I36" s="2"/>
      <c r="J36" s="2"/>
      <c r="K36" s="2"/>
      <c r="N36" s="2"/>
      <c r="O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N45" s="2"/>
      <c r="O45" s="2"/>
      <c r="P45" s="2"/>
      <c r="Q45" s="2"/>
    </row>
    <row r="46" spans="1:17" x14ac:dyDescent="0.25">
      <c r="B46" s="2"/>
      <c r="C46" s="2"/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  <row r="49" spans="14:17" x14ac:dyDescent="0.25">
      <c r="N49" s="2"/>
      <c r="O49" s="2"/>
      <c r="P49" s="2"/>
      <c r="Q49" s="2"/>
    </row>
  </sheetData>
  <autoFilter ref="A2:N2">
    <sortState ref="A3:N15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"/>
  <sheetViews>
    <sheetView workbookViewId="0"/>
  </sheetViews>
  <sheetFormatPr baseColWidth="10" defaultRowHeight="15" x14ac:dyDescent="0.25"/>
  <cols>
    <col min="2" max="2" width="25" customWidth="1"/>
    <col min="3" max="3" width="13.140625" bestFit="1" customWidth="1"/>
    <col min="4" max="4" width="14.140625" bestFit="1" customWidth="1"/>
    <col min="16" max="16" width="21.5703125" bestFit="1" customWidth="1"/>
  </cols>
  <sheetData>
    <row r="1" spans="1:19" x14ac:dyDescent="0.25">
      <c r="A1" s="63" t="s">
        <v>314</v>
      </c>
    </row>
    <row r="2" spans="1:19" x14ac:dyDescent="0.25">
      <c r="C2" s="63">
        <v>2009</v>
      </c>
      <c r="D2" s="63">
        <v>2010</v>
      </c>
      <c r="E2" s="63">
        <v>2011</v>
      </c>
      <c r="F2" s="63">
        <v>2012</v>
      </c>
      <c r="G2" s="63">
        <v>2013</v>
      </c>
      <c r="H2" s="63">
        <v>2014</v>
      </c>
      <c r="I2" s="63">
        <v>2015</v>
      </c>
      <c r="J2" s="63">
        <v>2016</v>
      </c>
      <c r="K2" s="63">
        <v>2017</v>
      </c>
      <c r="L2" s="63">
        <v>2018</v>
      </c>
      <c r="M2" s="63">
        <v>2019</v>
      </c>
      <c r="P2" s="63" t="s">
        <v>310</v>
      </c>
      <c r="Q2" s="67" t="e">
        <f>#REF!/#REF!</f>
        <v>#REF!</v>
      </c>
      <c r="R2" s="29" t="e">
        <f>#REF!/#REF!</f>
        <v>#REF!</v>
      </c>
      <c r="S2" s="29" t="e">
        <f>#REF!/#REF!</f>
        <v>#REF!</v>
      </c>
    </row>
    <row r="3" spans="1:19" x14ac:dyDescent="0.25">
      <c r="B3" s="63" t="s">
        <v>311</v>
      </c>
      <c r="C3" s="4">
        <v>2.511217044951634E-2</v>
      </c>
      <c r="D3" s="4">
        <v>2.2447543806876517E-2</v>
      </c>
      <c r="E3" s="4">
        <v>2.5125076895608778E-2</v>
      </c>
      <c r="F3" s="4">
        <v>2.4490874693830648E-2</v>
      </c>
      <c r="G3" s="4">
        <v>2.3457921454518228E-2</v>
      </c>
      <c r="H3" s="4">
        <v>2.1034797897755135E-2</v>
      </c>
      <c r="I3" s="4">
        <v>2.0669783346846424E-2</v>
      </c>
      <c r="J3" s="4">
        <v>1.8297606633383708E-2</v>
      </c>
      <c r="K3" s="4">
        <v>2.1377624185818019E-2</v>
      </c>
      <c r="L3" s="4">
        <v>2.0727057608794803E-2</v>
      </c>
      <c r="M3" s="4">
        <v>1.9493010537920318E-2</v>
      </c>
    </row>
    <row r="4" spans="1:19" x14ac:dyDescent="0.25">
      <c r="B4" s="63" t="s">
        <v>312</v>
      </c>
      <c r="C4" s="4">
        <v>3.7212214705696404E-2</v>
      </c>
      <c r="D4" s="4">
        <v>3.0570618742278344E-2</v>
      </c>
      <c r="E4" s="4">
        <v>3.3657022679498279E-2</v>
      </c>
      <c r="F4" s="4">
        <v>3.2104179945413987E-2</v>
      </c>
      <c r="G4" s="4">
        <v>3.3099434016321969E-2</v>
      </c>
      <c r="H4" s="4">
        <v>2.7607133573073466E-2</v>
      </c>
      <c r="I4" s="4">
        <v>3.0257289179200845E-2</v>
      </c>
      <c r="J4" s="4">
        <v>2.6643074269528683E-2</v>
      </c>
      <c r="K4" s="4">
        <v>2.8887201356433679E-2</v>
      </c>
      <c r="L4" s="4">
        <v>2.9250482752854589E-2</v>
      </c>
      <c r="M4" s="4">
        <v>3.2546787589820811E-2</v>
      </c>
      <c r="Q4" s="4"/>
      <c r="S4" s="66" t="s">
        <v>32</v>
      </c>
    </row>
    <row r="5" spans="1:19" x14ac:dyDescent="0.25">
      <c r="B5" s="63" t="s">
        <v>313</v>
      </c>
      <c r="C5" s="68">
        <v>6.2324385155212741E-2</v>
      </c>
      <c r="D5" s="68">
        <v>5.3018162549154861E-2</v>
      </c>
      <c r="E5" s="68">
        <v>5.8782099575107057E-2</v>
      </c>
      <c r="F5" s="68">
        <v>5.6595054639244635E-2</v>
      </c>
      <c r="G5" s="68">
        <v>5.6557355470840197E-2</v>
      </c>
      <c r="H5" s="68">
        <v>4.8641931470828598E-2</v>
      </c>
      <c r="I5" s="68">
        <v>5.0927072526047265E-2</v>
      </c>
      <c r="J5" s="68">
        <v>4.4940680902912394E-2</v>
      </c>
      <c r="K5" s="68">
        <v>5.0264825542251701E-2</v>
      </c>
      <c r="L5" s="68">
        <v>4.9977540361649392E-2</v>
      </c>
      <c r="M5" s="68">
        <v>5.2039798127741128E-2</v>
      </c>
      <c r="Q5" s="4"/>
      <c r="S5" s="69" t="s">
        <v>309</v>
      </c>
    </row>
    <row r="6" spans="1:19" x14ac:dyDescent="0.25">
      <c r="C6" s="4"/>
      <c r="D6" s="4"/>
      <c r="E6" s="4"/>
      <c r="F6" s="4"/>
      <c r="G6" s="4"/>
      <c r="H6" s="4"/>
      <c r="I6" s="4"/>
      <c r="J6" s="4"/>
      <c r="K6" s="4"/>
      <c r="L6" s="4"/>
      <c r="M6" s="4"/>
    </row>
    <row r="7" spans="1:19" x14ac:dyDescent="0.25"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5"/>
  <sheetViews>
    <sheetView zoomScale="77" zoomScaleNormal="77" workbookViewId="0">
      <selection activeCell="B11" sqref="B11:G11"/>
    </sheetView>
  </sheetViews>
  <sheetFormatPr baseColWidth="10" defaultColWidth="9.140625" defaultRowHeight="15" x14ac:dyDescent="0.25"/>
  <cols>
    <col min="2" max="2" width="89.42578125" bestFit="1" customWidth="1"/>
    <col min="3" max="3" width="10.5703125" style="2" bestFit="1" customWidth="1"/>
    <col min="4" max="5" width="9.5703125" style="2" bestFit="1" customWidth="1"/>
    <col min="6" max="6" width="9.140625" style="2"/>
    <col min="7" max="7" width="11.140625" bestFit="1" customWidth="1"/>
  </cols>
  <sheetData>
    <row r="1" spans="1:27" ht="15.75" x14ac:dyDescent="0.25">
      <c r="A1" s="7" t="s">
        <v>21</v>
      </c>
    </row>
    <row r="2" spans="1:27" s="8" customFormat="1" x14ac:dyDescent="0.25">
      <c r="B2" s="8" t="s">
        <v>1</v>
      </c>
      <c r="C2" s="9" t="s">
        <v>2</v>
      </c>
      <c r="D2" s="9" t="s">
        <v>4</v>
      </c>
      <c r="E2" s="9"/>
      <c r="G2" s="9" t="s">
        <v>5</v>
      </c>
      <c r="H2" s="10"/>
    </row>
    <row r="3" spans="1:27" s="8" customFormat="1" x14ac:dyDescent="0.25">
      <c r="B3" s="19" t="s">
        <v>15</v>
      </c>
      <c r="C3" s="20">
        <v>2266.5580594334947</v>
      </c>
      <c r="D3" s="1">
        <f t="shared" ref="D3:D16" si="0">G3/C3</f>
        <v>7.9890160907807831E-2</v>
      </c>
      <c r="E3" s="17"/>
      <c r="F3" s="17"/>
      <c r="G3" s="2">
        <v>181.07568807503054</v>
      </c>
      <c r="H3" s="8">
        <v>500</v>
      </c>
      <c r="I3" s="10"/>
      <c r="J3" s="15"/>
      <c r="K3" s="15"/>
      <c r="M3" s="11">
        <f>F3/C3</f>
        <v>0</v>
      </c>
      <c r="X3" s="9"/>
      <c r="Y3" s="11"/>
      <c r="AA3" s="10"/>
    </row>
    <row r="4" spans="1:27" s="8" customFormat="1" x14ac:dyDescent="0.25">
      <c r="B4" s="19" t="s">
        <v>11</v>
      </c>
      <c r="C4" s="20">
        <v>133.23082339694872</v>
      </c>
      <c r="D4" s="1">
        <f t="shared" si="0"/>
        <v>7.6483469765120105E-2</v>
      </c>
      <c r="E4" s="17"/>
      <c r="F4" s="17"/>
      <c r="G4" s="2">
        <v>10.189955653062583</v>
      </c>
      <c r="H4" s="8">
        <v>500</v>
      </c>
      <c r="I4" s="10"/>
      <c r="J4" s="15"/>
      <c r="K4" s="15"/>
      <c r="M4" s="11">
        <f t="shared" ref="M4:M15" si="1">F4/C4</f>
        <v>0</v>
      </c>
      <c r="X4" s="9"/>
      <c r="Y4" s="11"/>
      <c r="AA4" s="10"/>
    </row>
    <row r="5" spans="1:27" s="8" customFormat="1" x14ac:dyDescent="0.25">
      <c r="B5" s="19" t="s">
        <v>14</v>
      </c>
      <c r="C5" s="20">
        <v>1562.9520131405509</v>
      </c>
      <c r="D5" s="1">
        <f t="shared" si="0"/>
        <v>7.3442050592377503E-2</v>
      </c>
      <c r="E5" s="17"/>
      <c r="F5" s="17"/>
      <c r="G5" s="2">
        <v>114.7864008225266</v>
      </c>
      <c r="H5" s="8">
        <v>500</v>
      </c>
      <c r="I5" s="10"/>
      <c r="J5" s="15"/>
      <c r="K5" s="15"/>
      <c r="L5" s="9"/>
      <c r="M5" s="11">
        <f t="shared" si="1"/>
        <v>0</v>
      </c>
      <c r="X5" s="9"/>
      <c r="Y5" s="11"/>
      <c r="AA5" s="10"/>
    </row>
    <row r="6" spans="1:27" s="8" customFormat="1" x14ac:dyDescent="0.25">
      <c r="B6" s="19" t="s">
        <v>7</v>
      </c>
      <c r="C6" s="20">
        <v>3260.6634976315399</v>
      </c>
      <c r="D6" s="1">
        <f t="shared" si="0"/>
        <v>5.8980870691337201E-2</v>
      </c>
      <c r="E6" s="17"/>
      <c r="F6" s="17"/>
      <c r="G6" s="2">
        <v>192.31677212176913</v>
      </c>
      <c r="H6" s="8">
        <v>500</v>
      </c>
      <c r="I6" s="10"/>
      <c r="J6" s="15"/>
      <c r="K6" s="15"/>
      <c r="M6" s="11">
        <f t="shared" si="1"/>
        <v>0</v>
      </c>
      <c r="X6" s="9"/>
      <c r="Y6" s="11"/>
      <c r="AA6" s="10"/>
    </row>
    <row r="7" spans="1:27" s="8" customFormat="1" x14ac:dyDescent="0.25">
      <c r="B7" s="19" t="s">
        <v>9</v>
      </c>
      <c r="C7" s="20">
        <v>1328.225935611169</v>
      </c>
      <c r="D7" s="1">
        <f t="shared" si="0"/>
        <v>5.7301089797413288E-2</v>
      </c>
      <c r="E7" s="17"/>
      <c r="F7" s="17"/>
      <c r="G7" s="2">
        <v>76.108793607708876</v>
      </c>
      <c r="H7" s="8">
        <v>500</v>
      </c>
      <c r="I7" s="10"/>
      <c r="J7" s="15"/>
      <c r="K7" s="15"/>
      <c r="M7" s="11">
        <f t="shared" si="1"/>
        <v>0</v>
      </c>
      <c r="X7" s="9"/>
      <c r="Y7" s="11"/>
      <c r="AA7" s="10"/>
    </row>
    <row r="8" spans="1:27" s="8" customFormat="1" x14ac:dyDescent="0.25">
      <c r="B8" s="19" t="s">
        <v>16</v>
      </c>
      <c r="C8" s="20">
        <v>2366.9924246642345</v>
      </c>
      <c r="D8" s="1">
        <f t="shared" si="0"/>
        <v>5.4390894200106885E-2</v>
      </c>
      <c r="E8" s="17"/>
      <c r="F8" s="17"/>
      <c r="G8" s="2">
        <v>128.74283454236684</v>
      </c>
      <c r="H8" s="8">
        <v>500</v>
      </c>
      <c r="I8" s="10"/>
      <c r="J8" s="15"/>
      <c r="K8" s="15"/>
      <c r="M8" s="11">
        <f t="shared" si="1"/>
        <v>0</v>
      </c>
      <c r="X8" s="9"/>
      <c r="Y8" s="11"/>
      <c r="AA8" s="10"/>
    </row>
    <row r="9" spans="1:27" s="8" customFormat="1" x14ac:dyDescent="0.25">
      <c r="B9" s="19" t="s">
        <v>17</v>
      </c>
      <c r="C9" s="20">
        <v>1924.6958278882448</v>
      </c>
      <c r="D9" s="1">
        <f t="shared" si="0"/>
        <v>4.3429787134879883E-2</v>
      </c>
      <c r="E9" s="17"/>
      <c r="F9" s="17"/>
      <c r="G9" s="2">
        <v>83.589130104577876</v>
      </c>
      <c r="H9" s="8">
        <v>500</v>
      </c>
      <c r="I9" s="10"/>
      <c r="J9" s="15"/>
      <c r="K9" s="15"/>
      <c r="M9" s="11">
        <f t="shared" si="1"/>
        <v>0</v>
      </c>
      <c r="X9" s="9"/>
      <c r="Y9" s="11"/>
      <c r="AA9" s="10"/>
    </row>
    <row r="10" spans="1:27" s="8" customFormat="1" x14ac:dyDescent="0.25">
      <c r="B10" s="19" t="s">
        <v>34</v>
      </c>
      <c r="C10" s="20">
        <v>26146.984420964785</v>
      </c>
      <c r="D10" s="1">
        <f t="shared" si="0"/>
        <v>3.6228044857850465E-2</v>
      </c>
      <c r="E10" s="17"/>
      <c r="F10" s="17"/>
      <c r="G10" s="2">
        <v>947.25412450022952</v>
      </c>
      <c r="H10" s="8">
        <v>500</v>
      </c>
      <c r="I10" s="10"/>
      <c r="J10" s="15"/>
      <c r="K10" s="15"/>
      <c r="M10" s="11">
        <f t="shared" si="1"/>
        <v>0</v>
      </c>
      <c r="X10" s="9"/>
      <c r="Y10" s="11"/>
      <c r="AA10" s="10"/>
    </row>
    <row r="11" spans="1:27" s="8" customFormat="1" x14ac:dyDescent="0.25">
      <c r="B11" s="19" t="s">
        <v>12</v>
      </c>
      <c r="C11" s="20">
        <v>5809.392896206572</v>
      </c>
      <c r="D11" s="1">
        <f t="shared" si="0"/>
        <v>2.8042068433018048E-2</v>
      </c>
      <c r="E11" s="17"/>
      <c r="F11" s="17"/>
      <c r="G11" s="2">
        <v>162.90739314971361</v>
      </c>
      <c r="H11" s="8">
        <v>500</v>
      </c>
      <c r="I11" s="10"/>
      <c r="J11" s="15"/>
      <c r="K11" s="15"/>
      <c r="M11" s="11">
        <f t="shared" si="1"/>
        <v>0</v>
      </c>
      <c r="X11" s="9"/>
      <c r="Y11" s="11"/>
      <c r="AA11" s="10"/>
    </row>
    <row r="12" spans="1:27" s="8" customFormat="1" x14ac:dyDescent="0.25">
      <c r="B12" s="19" t="s">
        <v>18</v>
      </c>
      <c r="C12" s="20">
        <v>2118.0983442954343</v>
      </c>
      <c r="D12" s="1">
        <f t="shared" si="0"/>
        <v>1.1486178597605815E-2</v>
      </c>
      <c r="E12" s="17"/>
      <c r="F12" s="17"/>
      <c r="G12" s="2">
        <v>24.32885586987053</v>
      </c>
      <c r="H12" s="8">
        <v>500</v>
      </c>
      <c r="I12" s="10"/>
      <c r="J12" s="15"/>
      <c r="K12" s="15"/>
      <c r="M12" s="11">
        <f t="shared" si="1"/>
        <v>0</v>
      </c>
      <c r="X12" s="9"/>
      <c r="Y12" s="11"/>
      <c r="AA12" s="10"/>
    </row>
    <row r="13" spans="1:27" s="8" customFormat="1" x14ac:dyDescent="0.25">
      <c r="B13" s="19" t="s">
        <v>13</v>
      </c>
      <c r="C13" s="20">
        <v>1269.8729115851381</v>
      </c>
      <c r="D13" s="1">
        <f t="shared" si="0"/>
        <v>2.6878136835412932E-4</v>
      </c>
      <c r="E13" s="17"/>
      <c r="F13" s="17"/>
      <c r="G13" s="2">
        <v>0.34131817881169568</v>
      </c>
      <c r="H13" s="8">
        <v>500</v>
      </c>
      <c r="I13" s="10"/>
      <c r="J13" s="15"/>
      <c r="K13" s="15"/>
      <c r="M13" s="11">
        <f t="shared" si="1"/>
        <v>0</v>
      </c>
      <c r="X13" s="9"/>
      <c r="Y13" s="11"/>
      <c r="AA13" s="10"/>
    </row>
    <row r="14" spans="1:27" s="8" customFormat="1" x14ac:dyDescent="0.25">
      <c r="B14" s="19" t="s">
        <v>10</v>
      </c>
      <c r="C14" s="20">
        <v>975.02053078411961</v>
      </c>
      <c r="D14" s="1">
        <f t="shared" si="0"/>
        <v>-6.627183403211471E-4</v>
      </c>
      <c r="E14" s="17"/>
      <c r="F14" s="17"/>
      <c r="G14" s="2">
        <v>-0.64616398794029561</v>
      </c>
      <c r="H14" s="8">
        <v>500</v>
      </c>
      <c r="I14" s="10"/>
      <c r="J14" s="15"/>
      <c r="K14" s="15"/>
      <c r="M14" s="11">
        <f t="shared" si="1"/>
        <v>0</v>
      </c>
      <c r="X14" s="9"/>
      <c r="Y14" s="11"/>
      <c r="AA14" s="10"/>
    </row>
    <row r="15" spans="1:27" s="8" customFormat="1" x14ac:dyDescent="0.25">
      <c r="B15" s="19" t="s">
        <v>19</v>
      </c>
      <c r="C15" s="20">
        <v>2063.0295610393623</v>
      </c>
      <c r="D15" s="1">
        <f t="shared" si="0"/>
        <v>-8.4267013035433571E-3</v>
      </c>
      <c r="E15" s="17"/>
      <c r="F15" s="17"/>
      <c r="G15" s="2">
        <v>-17.384533891258876</v>
      </c>
      <c r="H15" s="8">
        <v>500</v>
      </c>
      <c r="I15" s="10"/>
      <c r="J15" s="15"/>
      <c r="K15" s="15"/>
      <c r="M15" s="11">
        <f t="shared" si="1"/>
        <v>0</v>
      </c>
      <c r="X15" s="9"/>
      <c r="Y15" s="11"/>
      <c r="AA15" s="10"/>
    </row>
    <row r="16" spans="1:27" s="8" customFormat="1" x14ac:dyDescent="0.25">
      <c r="B16" s="19" t="s">
        <v>8</v>
      </c>
      <c r="C16" s="20">
        <v>1068.2515952879685</v>
      </c>
      <c r="D16" s="1">
        <f t="shared" si="0"/>
        <v>-8.5207640093022396E-3</v>
      </c>
      <c r="E16" s="17"/>
      <c r="F16" s="17"/>
      <c r="G16" s="2">
        <v>-9.1023197460094245</v>
      </c>
      <c r="H16" s="8">
        <v>500</v>
      </c>
      <c r="I16" s="10"/>
      <c r="J16" s="15"/>
      <c r="K16" s="15"/>
      <c r="M16" s="11"/>
      <c r="X16" s="9"/>
      <c r="Y16" s="11"/>
      <c r="AA16" s="10"/>
    </row>
    <row r="17" spans="3:27" s="8" customFormat="1" x14ac:dyDescent="0.25">
      <c r="C17" s="17"/>
      <c r="D17" s="11"/>
      <c r="E17" s="17"/>
      <c r="F17" s="17"/>
      <c r="G17" s="18"/>
      <c r="I17" s="10"/>
      <c r="J17" s="15"/>
      <c r="K17" s="15"/>
      <c r="M17" s="11"/>
      <c r="N17" s="11"/>
      <c r="X17" s="9"/>
      <c r="Y17" s="11"/>
      <c r="AA17" s="10"/>
    </row>
    <row r="18" spans="3:27" s="8" customFormat="1" x14ac:dyDescent="0.25">
      <c r="C18" s="9"/>
      <c r="D18" s="9"/>
      <c r="E18" s="9"/>
      <c r="F18" s="9"/>
      <c r="G18" s="9"/>
      <c r="M18" s="12"/>
      <c r="X18" s="9"/>
      <c r="Y18" s="11"/>
      <c r="AA18" s="10"/>
    </row>
    <row r="19" spans="3:27" x14ac:dyDescent="0.25">
      <c r="G19" s="2"/>
      <c r="H19" s="1"/>
      <c r="X19" s="2"/>
      <c r="Y19" s="1"/>
      <c r="AA19" s="5"/>
    </row>
    <row r="20" spans="3:27" x14ac:dyDescent="0.25">
      <c r="G20" s="2"/>
      <c r="H20" s="1"/>
      <c r="O20" s="20"/>
      <c r="X20" s="2"/>
      <c r="Y20" s="1"/>
      <c r="AA20" s="5"/>
    </row>
    <row r="21" spans="3:27" ht="15.75" x14ac:dyDescent="0.25">
      <c r="D21" s="13"/>
      <c r="G21" s="2"/>
      <c r="H21" s="1"/>
      <c r="O21" s="20"/>
      <c r="X21" s="2"/>
      <c r="Y21" s="1"/>
      <c r="AA21" s="5"/>
    </row>
    <row r="22" spans="3:27" x14ac:dyDescent="0.25">
      <c r="G22" s="2"/>
      <c r="H22" s="1"/>
      <c r="O22" s="20"/>
      <c r="X22" s="2"/>
      <c r="Y22" s="1"/>
      <c r="AA22" s="5"/>
    </row>
    <row r="23" spans="3:27" x14ac:dyDescent="0.25">
      <c r="G23" s="2"/>
      <c r="H23" s="1"/>
      <c r="O23" s="20"/>
      <c r="X23" s="2"/>
      <c r="Y23" s="1"/>
      <c r="AA23" s="5"/>
    </row>
    <row r="24" spans="3:27" x14ac:dyDescent="0.25">
      <c r="G24" s="2"/>
      <c r="H24" s="1"/>
      <c r="O24" s="20"/>
      <c r="X24" s="2"/>
      <c r="Y24" s="1"/>
      <c r="AA24" s="5"/>
    </row>
    <row r="25" spans="3:27" x14ac:dyDescent="0.25">
      <c r="G25" s="2"/>
      <c r="H25" s="1"/>
      <c r="O25" s="20"/>
      <c r="X25" s="2"/>
      <c r="Y25" s="1"/>
      <c r="AA25" s="5"/>
    </row>
    <row r="26" spans="3:27" x14ac:dyDescent="0.25">
      <c r="G26" s="2"/>
      <c r="H26" s="1"/>
      <c r="O26" s="20"/>
      <c r="X26" s="2"/>
      <c r="Y26" s="1"/>
      <c r="AA26" s="5"/>
    </row>
    <row r="27" spans="3:27" x14ac:dyDescent="0.25">
      <c r="G27" s="2"/>
      <c r="H27" s="1"/>
      <c r="O27" s="20"/>
      <c r="X27" s="2"/>
      <c r="Y27" s="1"/>
      <c r="AA27" s="5"/>
    </row>
    <row r="28" spans="3:27" x14ac:dyDescent="0.25">
      <c r="G28" s="2"/>
      <c r="H28" s="1"/>
      <c r="O28" s="20"/>
      <c r="X28" s="2"/>
      <c r="Y28" s="1"/>
      <c r="AA28" s="5"/>
    </row>
    <row r="29" spans="3:27" x14ac:dyDescent="0.25">
      <c r="G29" s="2"/>
      <c r="H29" s="1"/>
      <c r="O29" s="20"/>
      <c r="X29" s="2"/>
      <c r="Y29" s="1"/>
      <c r="AA29" s="5"/>
    </row>
    <row r="30" spans="3:27" x14ac:dyDescent="0.25">
      <c r="G30" s="2"/>
      <c r="H30" s="1"/>
      <c r="O30" s="20"/>
      <c r="X30" s="2"/>
      <c r="Y30" s="1"/>
      <c r="AA30" s="5"/>
    </row>
    <row r="31" spans="3:27" x14ac:dyDescent="0.25">
      <c r="G31" s="2"/>
      <c r="H31" s="1"/>
      <c r="J31" s="14"/>
      <c r="O31" s="20"/>
      <c r="X31" s="2"/>
      <c r="Y31" s="1"/>
      <c r="AA31" s="5"/>
    </row>
    <row r="32" spans="3:27" x14ac:dyDescent="0.25">
      <c r="G32" s="2"/>
      <c r="H32" s="1"/>
      <c r="J32" s="14"/>
      <c r="O32" s="20"/>
      <c r="X32" s="2"/>
      <c r="Y32" s="1"/>
      <c r="AA32" s="5"/>
    </row>
    <row r="33" spans="7:27" x14ac:dyDescent="0.25">
      <c r="G33" s="2"/>
      <c r="H33" s="1"/>
      <c r="J33" s="14"/>
      <c r="X33" s="2"/>
      <c r="Y33" s="1"/>
      <c r="AA33" s="5"/>
    </row>
    <row r="34" spans="7:27" x14ac:dyDescent="0.25">
      <c r="G34" s="2"/>
      <c r="X34" s="2"/>
      <c r="Y34" s="1"/>
      <c r="AA34" s="5"/>
    </row>
    <row r="35" spans="7:27" x14ac:dyDescent="0.25">
      <c r="G35" s="2"/>
      <c r="X35" s="2"/>
      <c r="Y35" s="1"/>
      <c r="AA35" s="5"/>
    </row>
    <row r="36" spans="7:27" x14ac:dyDescent="0.25">
      <c r="G36" s="2"/>
      <c r="X36" s="2"/>
      <c r="Y36" s="1"/>
      <c r="AA36" s="5"/>
    </row>
    <row r="37" spans="7:27" x14ac:dyDescent="0.25">
      <c r="G37" s="2"/>
      <c r="X37" s="2"/>
      <c r="Y37" s="1"/>
      <c r="AA37" s="5"/>
    </row>
    <row r="38" spans="7:27" x14ac:dyDescent="0.25">
      <c r="G38" s="2"/>
      <c r="T38" s="3"/>
      <c r="X38" s="2"/>
      <c r="Y38" s="1"/>
      <c r="AA38" s="5"/>
    </row>
    <row r="39" spans="7:27" x14ac:dyDescent="0.25">
      <c r="G39" s="2"/>
      <c r="X39" s="2"/>
      <c r="Y39" s="1"/>
      <c r="AA39" s="5"/>
    </row>
    <row r="40" spans="7:27" x14ac:dyDescent="0.25">
      <c r="G40" s="2"/>
      <c r="X40" s="2"/>
      <c r="Y40" s="1"/>
      <c r="AA40" s="5"/>
    </row>
    <row r="41" spans="7:27" x14ac:dyDescent="0.25">
      <c r="G41" s="2"/>
      <c r="X41" s="2"/>
      <c r="Y41" s="1"/>
      <c r="AA41" s="5"/>
    </row>
    <row r="42" spans="7:27" x14ac:dyDescent="0.25">
      <c r="G42" s="2"/>
      <c r="X42" s="2"/>
      <c r="Y42" s="1"/>
      <c r="AA42" s="5"/>
    </row>
    <row r="43" spans="7:27" x14ac:dyDescent="0.25">
      <c r="G43" s="2"/>
      <c r="X43" s="2"/>
      <c r="Y43" s="1"/>
      <c r="AA43" s="5"/>
    </row>
    <row r="44" spans="7:27" x14ac:dyDescent="0.25">
      <c r="G44" s="2"/>
      <c r="X44" s="2"/>
      <c r="Y44" s="1"/>
      <c r="AA44" s="5"/>
    </row>
    <row r="45" spans="7:27" x14ac:dyDescent="0.25">
      <c r="G45" s="2"/>
      <c r="X45" s="2"/>
      <c r="Y45" s="1"/>
      <c r="AA45" s="5"/>
    </row>
    <row r="46" spans="7:27" x14ac:dyDescent="0.25">
      <c r="G46" s="2"/>
      <c r="X46" s="2"/>
      <c r="Y46" s="1"/>
      <c r="AA46" s="5"/>
    </row>
    <row r="47" spans="7:27" x14ac:dyDescent="0.25">
      <c r="G47" s="2"/>
      <c r="X47" s="2"/>
      <c r="Y47" s="1"/>
      <c r="AA47" s="5"/>
    </row>
    <row r="48" spans="7:27" x14ac:dyDescent="0.25">
      <c r="G48" s="2"/>
      <c r="X48" s="2"/>
      <c r="Y48" s="1"/>
      <c r="AA48" s="5"/>
    </row>
    <row r="49" spans="7:27" x14ac:dyDescent="0.25">
      <c r="G49" s="2"/>
      <c r="X49" s="2"/>
      <c r="Y49" s="1"/>
      <c r="AA49" s="5"/>
    </row>
    <row r="50" spans="7:27" x14ac:dyDescent="0.25">
      <c r="G50" s="2"/>
      <c r="X50" s="2"/>
      <c r="Y50" s="1"/>
      <c r="AA50" s="5"/>
    </row>
    <row r="51" spans="7:27" x14ac:dyDescent="0.25">
      <c r="G51" s="2"/>
      <c r="X51" s="2"/>
      <c r="Y51" s="1"/>
      <c r="AA51" s="5"/>
    </row>
    <row r="52" spans="7:27" x14ac:dyDescent="0.25">
      <c r="G52" s="2"/>
      <c r="X52" s="2"/>
      <c r="Y52" s="1"/>
      <c r="AA52" s="5"/>
    </row>
    <row r="53" spans="7:27" x14ac:dyDescent="0.25">
      <c r="G53" s="2"/>
      <c r="X53" s="2"/>
      <c r="Y53" s="1"/>
      <c r="AA53" s="5"/>
    </row>
    <row r="54" spans="7:27" x14ac:dyDescent="0.25">
      <c r="G54" s="2"/>
      <c r="X54" s="2"/>
      <c r="Y54" s="1"/>
      <c r="AA54" s="5"/>
    </row>
    <row r="55" spans="7:27" x14ac:dyDescent="0.25">
      <c r="G55" s="2"/>
      <c r="X55" s="2"/>
      <c r="Y55" s="1"/>
      <c r="AA55" s="5"/>
    </row>
    <row r="56" spans="7:27" x14ac:dyDescent="0.25">
      <c r="G56" s="2"/>
      <c r="X56" s="2"/>
      <c r="Y56" s="1"/>
      <c r="AA56" s="5"/>
    </row>
    <row r="57" spans="7:27" x14ac:dyDescent="0.25">
      <c r="G57" s="2"/>
      <c r="X57" s="2"/>
      <c r="Y57" s="1"/>
      <c r="AA57" s="5"/>
    </row>
    <row r="58" spans="7:27" x14ac:dyDescent="0.25">
      <c r="G58" s="2"/>
      <c r="X58" s="2"/>
      <c r="Y58" s="1"/>
      <c r="AA58" s="5"/>
    </row>
    <row r="59" spans="7:27" x14ac:dyDescent="0.25">
      <c r="G59" s="2"/>
      <c r="X59" s="2"/>
      <c r="Y59" s="1"/>
      <c r="AA59" s="5"/>
    </row>
    <row r="60" spans="7:27" x14ac:dyDescent="0.25">
      <c r="G60" s="2"/>
      <c r="X60" s="2"/>
      <c r="Y60" s="1"/>
      <c r="AA60" s="5"/>
    </row>
    <row r="61" spans="7:27" x14ac:dyDescent="0.25">
      <c r="G61" s="2"/>
      <c r="X61" s="2"/>
      <c r="Y61" s="1"/>
      <c r="AA61" s="5"/>
    </row>
    <row r="62" spans="7:27" x14ac:dyDescent="0.25">
      <c r="G62" s="2"/>
      <c r="X62" s="2"/>
      <c r="Y62" s="1"/>
      <c r="AA62" s="5"/>
    </row>
    <row r="63" spans="7:27" x14ac:dyDescent="0.25">
      <c r="G63" s="2"/>
      <c r="X63" s="2"/>
      <c r="Y63" s="1"/>
      <c r="AA63" s="5"/>
    </row>
    <row r="64" spans="7:27" x14ac:dyDescent="0.25">
      <c r="G64" s="2"/>
      <c r="X64" s="2"/>
      <c r="Y64" s="1"/>
      <c r="AA64" s="5"/>
    </row>
    <row r="65" spans="7:27" x14ac:dyDescent="0.25">
      <c r="X65" s="2"/>
      <c r="Y65" s="1"/>
      <c r="AA65" s="5"/>
    </row>
    <row r="66" spans="7:27" x14ac:dyDescent="0.25">
      <c r="G66" s="2"/>
      <c r="X66" s="2"/>
      <c r="Y66" s="1"/>
      <c r="AA66" s="5"/>
    </row>
    <row r="67" spans="7:27" x14ac:dyDescent="0.25">
      <c r="G67" s="2"/>
      <c r="X67" s="2"/>
      <c r="Y67" s="1"/>
      <c r="AA67" s="5"/>
    </row>
    <row r="68" spans="7:27" x14ac:dyDescent="0.25">
      <c r="G68" s="2"/>
      <c r="X68" s="2"/>
      <c r="Y68" s="1"/>
      <c r="AA68" s="5"/>
    </row>
    <row r="69" spans="7:27" x14ac:dyDescent="0.25">
      <c r="G69" s="2"/>
      <c r="X69" s="2"/>
      <c r="Y69" s="1"/>
      <c r="AA69" s="5"/>
    </row>
    <row r="70" spans="7:27" x14ac:dyDescent="0.25">
      <c r="G70" s="2"/>
      <c r="X70" s="2"/>
      <c r="Y70" s="1"/>
      <c r="AA70" s="5"/>
    </row>
    <row r="71" spans="7:27" x14ac:dyDescent="0.25">
      <c r="G71" s="2"/>
      <c r="X71" s="2"/>
      <c r="Y71" s="1"/>
      <c r="AA71" s="5"/>
    </row>
    <row r="72" spans="7:27" x14ac:dyDescent="0.25">
      <c r="G72" s="2"/>
      <c r="X72" s="2"/>
      <c r="Y72" s="1"/>
      <c r="AA72" s="5"/>
    </row>
    <row r="73" spans="7:27" x14ac:dyDescent="0.25">
      <c r="G73" s="2"/>
      <c r="X73" s="2"/>
      <c r="Y73" s="1"/>
      <c r="AA73" s="5"/>
    </row>
    <row r="74" spans="7:27" x14ac:dyDescent="0.25">
      <c r="G74" s="2"/>
      <c r="X74" s="2"/>
      <c r="Y74" s="1"/>
      <c r="AA74" s="5"/>
    </row>
    <row r="75" spans="7:27" x14ac:dyDescent="0.25">
      <c r="G75" s="2"/>
      <c r="X75" s="2"/>
      <c r="Y75" s="1"/>
      <c r="AA75" s="5"/>
    </row>
    <row r="76" spans="7:27" x14ac:dyDescent="0.25">
      <c r="G76" s="2"/>
      <c r="X76" s="2"/>
      <c r="Y76" s="1"/>
      <c r="AA76" s="5"/>
    </row>
    <row r="77" spans="7:27" x14ac:dyDescent="0.25">
      <c r="G77" s="2"/>
      <c r="X77" s="2"/>
      <c r="Y77" s="1"/>
      <c r="AA77" s="5"/>
    </row>
    <row r="78" spans="7:27" x14ac:dyDescent="0.25">
      <c r="G78" s="2"/>
      <c r="X78" s="2"/>
      <c r="Y78" s="1"/>
      <c r="AA78" s="5"/>
    </row>
    <row r="79" spans="7:27" x14ac:dyDescent="0.25">
      <c r="G79" s="2"/>
      <c r="X79" s="2"/>
      <c r="Y79" s="1"/>
      <c r="AA79" s="5"/>
    </row>
    <row r="80" spans="7:27" x14ac:dyDescent="0.25">
      <c r="G80" s="2"/>
      <c r="X80" s="2"/>
      <c r="Y80" s="1"/>
      <c r="AA80" s="5"/>
    </row>
    <row r="81" spans="7:27" x14ac:dyDescent="0.25">
      <c r="G81" s="2"/>
      <c r="X81" s="2"/>
      <c r="Y81" s="1"/>
      <c r="AA81" s="5"/>
    </row>
    <row r="82" spans="7:27" x14ac:dyDescent="0.25">
      <c r="G82" s="2"/>
      <c r="X82" s="2"/>
      <c r="Y82" s="1"/>
      <c r="AA82" s="5"/>
    </row>
    <row r="83" spans="7:27" x14ac:dyDescent="0.25">
      <c r="G83" s="2"/>
      <c r="X83" s="2"/>
      <c r="Y83" s="1"/>
      <c r="AA83" s="5"/>
    </row>
    <row r="84" spans="7:27" x14ac:dyDescent="0.25">
      <c r="G84" s="2"/>
      <c r="X84" s="2"/>
      <c r="Y84" s="1"/>
      <c r="AA84" s="5"/>
    </row>
    <row r="85" spans="7:27" x14ac:dyDescent="0.25">
      <c r="G85" s="2"/>
      <c r="X85" s="2"/>
      <c r="Y85" s="1"/>
      <c r="AA85" s="5"/>
    </row>
  </sheetData>
  <autoFilter ref="B2:H2">
    <sortState ref="B3:H16">
      <sortCondition descending="1" ref="D2"/>
    </sortState>
  </autoFilter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2"/>
  <sheetViews>
    <sheetView topLeftCell="A19" zoomScaleNormal="100" workbookViewId="0"/>
  </sheetViews>
  <sheetFormatPr baseColWidth="10" defaultColWidth="9.140625" defaultRowHeight="15" x14ac:dyDescent="0.25"/>
  <cols>
    <col min="2" max="2" width="26.140625" customWidth="1"/>
    <col min="3" max="5" width="18.5703125" customWidth="1"/>
    <col min="6" max="24" width="12" customWidth="1"/>
    <col min="25" max="25" width="12.7109375" customWidth="1"/>
    <col min="26" max="27" width="12.5703125" customWidth="1"/>
    <col min="28" max="28" width="18.42578125" bestFit="1" customWidth="1"/>
    <col min="29" max="29" width="30.140625" bestFit="1" customWidth="1"/>
    <col min="30" max="30" width="18.42578125" bestFit="1" customWidth="1"/>
    <col min="31" max="31" width="30.140625" bestFit="1" customWidth="1"/>
    <col min="32" max="32" width="18.42578125" bestFit="1" customWidth="1"/>
    <col min="33" max="33" width="30.140625" bestFit="1" customWidth="1"/>
    <col min="34" max="34" width="18.42578125" bestFit="1" customWidth="1"/>
    <col min="35" max="35" width="30.140625" bestFit="1" customWidth="1"/>
    <col min="36" max="36" width="18.42578125" bestFit="1" customWidth="1"/>
    <col min="37" max="37" width="30.140625" bestFit="1" customWidth="1"/>
    <col min="38" max="38" width="18.42578125" bestFit="1" customWidth="1"/>
    <col min="39" max="39" width="30.140625" bestFit="1" customWidth="1"/>
    <col min="40" max="40" width="18.42578125" bestFit="1" customWidth="1"/>
    <col min="41" max="41" width="30.140625" bestFit="1" customWidth="1"/>
    <col min="42" max="42" width="18.42578125" bestFit="1" customWidth="1"/>
    <col min="43" max="43" width="30.140625" bestFit="1" customWidth="1"/>
    <col min="44" max="44" width="18.42578125" bestFit="1" customWidth="1"/>
    <col min="45" max="45" width="30.140625" bestFit="1" customWidth="1"/>
    <col min="46" max="46" width="18.42578125" bestFit="1" customWidth="1"/>
    <col min="47" max="47" width="35.140625" bestFit="1" customWidth="1"/>
    <col min="48" max="48" width="23.42578125" bestFit="1" customWidth="1"/>
  </cols>
  <sheetData>
    <row r="1" spans="1:25" x14ac:dyDescent="0.25">
      <c r="A1" s="63" t="s">
        <v>302</v>
      </c>
    </row>
    <row r="3" spans="1:25" x14ac:dyDescent="0.25">
      <c r="A3" t="s">
        <v>290</v>
      </c>
      <c r="B3" t="s">
        <v>132</v>
      </c>
      <c r="C3" s="63">
        <v>2019</v>
      </c>
      <c r="D3" s="63" t="s">
        <v>291</v>
      </c>
      <c r="E3" s="63" t="s">
        <v>292</v>
      </c>
      <c r="F3" s="63"/>
      <c r="G3" s="63"/>
      <c r="H3" s="63"/>
      <c r="I3" s="63"/>
      <c r="J3" s="63"/>
      <c r="K3" s="63"/>
      <c r="L3" s="63"/>
      <c r="P3" s="63"/>
      <c r="Q3" s="63"/>
      <c r="R3" s="63"/>
      <c r="S3" s="63"/>
      <c r="T3" s="63"/>
      <c r="U3" s="63"/>
      <c r="V3" s="63"/>
      <c r="W3" s="63"/>
      <c r="X3" s="63"/>
    </row>
    <row r="4" spans="1:25" x14ac:dyDescent="0.25">
      <c r="A4">
        <v>1</v>
      </c>
      <c r="B4" s="3" t="s">
        <v>11</v>
      </c>
      <c r="C4" s="2">
        <v>131.88075262066084</v>
      </c>
      <c r="D4" s="1">
        <v>0.12511209939708179</v>
      </c>
      <c r="E4" s="1">
        <v>7.7266435401477818E-2</v>
      </c>
      <c r="F4" s="2"/>
      <c r="G4" s="2"/>
      <c r="H4" s="2"/>
      <c r="I4" s="2"/>
      <c r="J4" s="2"/>
      <c r="K4" s="2"/>
      <c r="L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x14ac:dyDescent="0.25">
      <c r="A5">
        <v>1</v>
      </c>
      <c r="B5" s="3" t="s">
        <v>15</v>
      </c>
      <c r="C5" s="2">
        <v>2265.3132732114814</v>
      </c>
      <c r="D5" s="1">
        <v>7.3843431505634882E-2</v>
      </c>
      <c r="E5" s="1">
        <v>7.9934060430556952E-2</v>
      </c>
      <c r="F5" s="2"/>
      <c r="G5" s="2"/>
      <c r="H5" s="2"/>
      <c r="I5" s="2"/>
      <c r="J5" s="2"/>
      <c r="K5" s="2"/>
      <c r="L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x14ac:dyDescent="0.25">
      <c r="A6">
        <v>1</v>
      </c>
      <c r="B6" s="3" t="s">
        <v>14</v>
      </c>
      <c r="C6" s="2">
        <v>1561.9493409818945</v>
      </c>
      <c r="D6" s="1">
        <v>6.0530899861303888E-2</v>
      </c>
      <c r="E6" s="1">
        <v>7.3489195718964284E-2</v>
      </c>
      <c r="F6" s="2"/>
      <c r="G6" s="2"/>
      <c r="H6" s="2"/>
      <c r="I6" s="2"/>
      <c r="J6" s="2"/>
      <c r="K6" s="2"/>
      <c r="L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x14ac:dyDescent="0.25">
      <c r="A7">
        <v>1</v>
      </c>
      <c r="B7" s="3" t="s">
        <v>7</v>
      </c>
      <c r="C7" s="2">
        <v>3259.1389267963623</v>
      </c>
      <c r="D7" s="1">
        <v>5.425686189742418E-2</v>
      </c>
      <c r="E7" s="1">
        <v>5.9008460958984044E-2</v>
      </c>
      <c r="F7" s="2"/>
      <c r="G7" s="2"/>
      <c r="H7" s="2"/>
      <c r="I7" s="2"/>
      <c r="J7" s="2"/>
      <c r="K7" s="2"/>
      <c r="L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x14ac:dyDescent="0.25">
      <c r="A8">
        <v>4</v>
      </c>
      <c r="B8" s="3" t="s">
        <v>9</v>
      </c>
      <c r="C8" s="2">
        <v>1328.1354033516188</v>
      </c>
      <c r="D8" s="1">
        <v>3.4486819371851718E-2</v>
      </c>
      <c r="E8" s="1">
        <v>5.7304995722307073E-2</v>
      </c>
      <c r="F8" s="2"/>
      <c r="G8" s="2"/>
      <c r="H8" s="2"/>
      <c r="I8" s="2"/>
      <c r="J8" s="2"/>
      <c r="K8" s="2"/>
      <c r="L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x14ac:dyDescent="0.25">
      <c r="A9">
        <v>1</v>
      </c>
      <c r="B9" s="3" t="s">
        <v>165</v>
      </c>
      <c r="C9" s="2">
        <v>2366.9516595825853</v>
      </c>
      <c r="D9" s="1">
        <v>3.2985209786200231E-2</v>
      </c>
      <c r="E9" s="1">
        <v>5.4391830953180564E-2</v>
      </c>
      <c r="F9" s="2"/>
      <c r="G9" s="2"/>
      <c r="H9" s="2"/>
      <c r="I9" s="2"/>
      <c r="J9" s="2"/>
      <c r="K9" s="2"/>
      <c r="L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x14ac:dyDescent="0.25">
      <c r="A10">
        <v>1</v>
      </c>
      <c r="B10" s="3" t="s">
        <v>17</v>
      </c>
      <c r="C10" s="2">
        <v>1924.0396917939152</v>
      </c>
      <c r="D10" s="1">
        <v>3.4872918784602636E-2</v>
      </c>
      <c r="E10" s="1">
        <v>4.344459756266339E-2</v>
      </c>
      <c r="F10" s="2"/>
      <c r="G10" s="2"/>
      <c r="H10" s="2"/>
      <c r="I10" s="2"/>
      <c r="J10" s="2"/>
      <c r="K10" s="2"/>
      <c r="L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25">
      <c r="A11">
        <v>2</v>
      </c>
      <c r="B11" s="3" t="s">
        <v>12</v>
      </c>
      <c r="C11" s="2">
        <v>5808.9799410378455</v>
      </c>
      <c r="D11" s="1">
        <v>3.9658428486159636E-2</v>
      </c>
      <c r="E11" s="1">
        <v>2.804406191848674E-2</v>
      </c>
      <c r="F11" s="2"/>
      <c r="G11" s="2"/>
      <c r="H11" s="2"/>
      <c r="I11" s="2"/>
      <c r="J11" s="2"/>
      <c r="K11" s="2"/>
      <c r="L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x14ac:dyDescent="0.25">
      <c r="A12">
        <v>3</v>
      </c>
      <c r="B12" s="3" t="s">
        <v>10</v>
      </c>
      <c r="C12" s="2">
        <v>975.41204267412843</v>
      </c>
      <c r="D12" s="1">
        <v>-2.4532520566794447E-2</v>
      </c>
      <c r="E12" s="1">
        <v>-6.6245233775164003E-4</v>
      </c>
      <c r="F12" s="2"/>
      <c r="G12" s="2"/>
      <c r="H12" s="2"/>
      <c r="I12" s="2"/>
      <c r="J12" s="2"/>
      <c r="K12" s="2"/>
      <c r="L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x14ac:dyDescent="0.25">
      <c r="A13">
        <v>4</v>
      </c>
      <c r="B13" s="3" t="s">
        <v>18</v>
      </c>
      <c r="C13" s="2">
        <v>2118.724577932499</v>
      </c>
      <c r="D13" s="6">
        <v>-1.2843912307525018E-2</v>
      </c>
      <c r="E13" s="1">
        <v>1.1482783615797354E-2</v>
      </c>
      <c r="F13" s="2"/>
      <c r="G13" s="2"/>
      <c r="H13" s="2"/>
      <c r="I13" s="2"/>
      <c r="J13" s="2"/>
      <c r="K13" s="2"/>
      <c r="L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x14ac:dyDescent="0.25">
      <c r="A14">
        <v>4</v>
      </c>
      <c r="B14" s="3" t="s">
        <v>13</v>
      </c>
      <c r="C14" s="2">
        <v>1271.5926859167739</v>
      </c>
      <c r="D14" s="1">
        <v>-2.3785686448963839E-2</v>
      </c>
      <c r="E14" s="1">
        <v>2.6841785313136413E-4</v>
      </c>
      <c r="F14" s="2"/>
      <c r="G14" s="2"/>
      <c r="H14" s="2"/>
      <c r="I14" s="2"/>
      <c r="J14" s="2"/>
      <c r="K14" s="2"/>
      <c r="L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x14ac:dyDescent="0.25">
      <c r="A15">
        <v>3</v>
      </c>
      <c r="B15" s="3" t="s">
        <v>8</v>
      </c>
      <c r="C15" s="2">
        <v>1070.6047283953064</v>
      </c>
      <c r="D15" s="1">
        <v>-3.6224601410156043E-2</v>
      </c>
      <c r="E15" s="1">
        <v>-8.5020358163865328E-3</v>
      </c>
      <c r="F15" s="2"/>
      <c r="G15" s="2"/>
      <c r="H15" s="2"/>
      <c r="I15" s="2"/>
      <c r="J15" s="2"/>
      <c r="K15" s="2"/>
      <c r="L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x14ac:dyDescent="0.25">
      <c r="A16">
        <v>3</v>
      </c>
      <c r="B16" s="3" t="s">
        <v>19</v>
      </c>
      <c r="C16" s="2">
        <v>2064.2613966697077</v>
      </c>
      <c r="D16" s="1">
        <v>-3.3406429990680331E-2</v>
      </c>
      <c r="E16" s="1">
        <v>-8.4216727199882824E-3</v>
      </c>
      <c r="F16" s="2"/>
      <c r="G16" s="2"/>
      <c r="H16" s="2"/>
      <c r="I16" s="2"/>
      <c r="J16" s="2"/>
      <c r="K16" s="2"/>
      <c r="L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31" x14ac:dyDescent="0.25">
      <c r="B17" s="3" t="s">
        <v>34</v>
      </c>
      <c r="C17" s="2">
        <f>SUM(C4:C16)</f>
        <v>26146.984420964774</v>
      </c>
      <c r="D17" s="6">
        <v>2.5048483293954371E-2</v>
      </c>
      <c r="E17" s="6">
        <v>3.622804485785025E-2</v>
      </c>
      <c r="F17" s="2"/>
      <c r="G17" s="2"/>
      <c r="H17" s="2"/>
      <c r="I17" s="2"/>
      <c r="J17" s="2"/>
      <c r="K17" s="2"/>
      <c r="L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9" spans="1:31" x14ac:dyDescent="0.25">
      <c r="A19" t="s">
        <v>293</v>
      </c>
      <c r="B19" t="s">
        <v>298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Z19" s="2"/>
      <c r="AA19" s="1"/>
      <c r="AB19" s="1"/>
      <c r="AC19" s="2"/>
      <c r="AD19" s="1"/>
      <c r="AE19" s="1"/>
    </row>
    <row r="20" spans="1:31" x14ac:dyDescent="0.25">
      <c r="A20" t="s">
        <v>294</v>
      </c>
      <c r="B20" t="s">
        <v>299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Z20" s="2"/>
      <c r="AA20" s="1"/>
      <c r="AB20" s="1"/>
      <c r="AC20" s="2"/>
      <c r="AD20" s="1"/>
      <c r="AE20" s="1"/>
    </row>
    <row r="21" spans="1:31" x14ac:dyDescent="0.25">
      <c r="A21" t="s">
        <v>295</v>
      </c>
      <c r="B21" t="s">
        <v>12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Z21" s="2"/>
      <c r="AA21" s="1"/>
      <c r="AB21" s="1"/>
      <c r="AC21" s="2"/>
      <c r="AD21" s="1"/>
      <c r="AE21" s="1"/>
    </row>
    <row r="22" spans="1:31" x14ac:dyDescent="0.25">
      <c r="A22" t="s">
        <v>296</v>
      </c>
      <c r="B22" t="s">
        <v>300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Z22" s="2"/>
      <c r="AA22" s="1"/>
      <c r="AB22" s="1"/>
      <c r="AC22" s="2"/>
      <c r="AD22" s="1"/>
      <c r="AE22" s="1"/>
    </row>
    <row r="23" spans="1:31" x14ac:dyDescent="0.25">
      <c r="A23" t="s">
        <v>297</v>
      </c>
      <c r="B23" t="s">
        <v>301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Z23" s="2"/>
      <c r="AA23" s="1"/>
      <c r="AB23" s="1"/>
      <c r="AC23" s="2"/>
      <c r="AD23" s="1"/>
      <c r="AE23" s="1"/>
    </row>
    <row r="24" spans="1:31" x14ac:dyDescent="0.2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Z24" s="2"/>
      <c r="AA24" s="1"/>
      <c r="AB24" s="1"/>
      <c r="AC24" s="2"/>
      <c r="AD24" s="1"/>
      <c r="AE24" s="1"/>
    </row>
    <row r="25" spans="1:31" x14ac:dyDescent="0.25"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</row>
    <row r="26" spans="1:31" x14ac:dyDescent="0.25"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31" x14ac:dyDescent="0.25">
      <c r="L27" s="29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31" x14ac:dyDescent="0.25"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1:31" x14ac:dyDescent="0.25">
      <c r="L29" s="29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Z29" s="29"/>
    </row>
    <row r="30" spans="1:31" x14ac:dyDescent="0.25">
      <c r="C30" s="1"/>
      <c r="D30" s="1"/>
      <c r="E30" s="1"/>
      <c r="F30" s="1"/>
      <c r="G30" s="1"/>
      <c r="H30" s="1"/>
      <c r="I30" s="1"/>
      <c r="J30" s="1"/>
      <c r="K30" s="1"/>
      <c r="L30" s="1"/>
      <c r="Z30" s="29"/>
    </row>
    <row r="31" spans="1:31" x14ac:dyDescent="0.25">
      <c r="L31" s="29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Z31" s="29"/>
    </row>
    <row r="32" spans="1:31" x14ac:dyDescent="0.25">
      <c r="C32" s="1"/>
      <c r="D32" s="1"/>
      <c r="E32" s="1"/>
      <c r="F32" s="1"/>
      <c r="G32" s="1"/>
      <c r="H32" s="1"/>
      <c r="I32" s="1"/>
      <c r="J32" s="1"/>
      <c r="K32" s="1"/>
      <c r="L32" s="1"/>
      <c r="Z32" s="29"/>
    </row>
    <row r="33" spans="3:31" x14ac:dyDescent="0.25">
      <c r="L33" s="29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Z33" s="29"/>
    </row>
    <row r="34" spans="3:31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Z34" s="29"/>
    </row>
    <row r="35" spans="3:31" x14ac:dyDescent="0.25">
      <c r="L35" s="29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Z35" s="29"/>
    </row>
    <row r="36" spans="3:31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8" spans="3:31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Z38" s="2"/>
      <c r="AA38" s="1"/>
      <c r="AB38" s="1"/>
      <c r="AC38" s="2"/>
      <c r="AD38" s="1"/>
      <c r="AE38" s="1"/>
    </row>
    <row r="39" spans="3:31" x14ac:dyDescent="0.25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Z39" s="2"/>
      <c r="AA39" s="1"/>
      <c r="AB39" s="1"/>
      <c r="AC39" s="2"/>
      <c r="AD39" s="1"/>
      <c r="AE39" s="1"/>
    </row>
    <row r="40" spans="3:31" x14ac:dyDescent="0.25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Z40" s="2"/>
      <c r="AA40" s="1"/>
      <c r="AB40" s="1"/>
      <c r="AC40" s="2"/>
      <c r="AD40" s="1"/>
      <c r="AE40" s="1"/>
    </row>
    <row r="41" spans="3:31" x14ac:dyDescent="0.25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Z41" s="2"/>
      <c r="AA41" s="1"/>
      <c r="AB41" s="1"/>
      <c r="AC41" s="2"/>
      <c r="AD41" s="1"/>
      <c r="AE41" s="1"/>
    </row>
    <row r="42" spans="3:31" x14ac:dyDescent="0.25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Z42" s="2"/>
      <c r="AA42" s="1"/>
      <c r="AB42" s="1"/>
      <c r="AC42" s="2"/>
      <c r="AD42" s="1"/>
      <c r="AE42" s="1"/>
    </row>
    <row r="43" spans="3:31" x14ac:dyDescent="0.25"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</row>
    <row r="44" spans="3:31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6"/>
    </row>
    <row r="45" spans="3:31" x14ac:dyDescent="0.25">
      <c r="M45" s="29"/>
      <c r="N45" s="1"/>
      <c r="O45" s="1"/>
      <c r="P45" s="1"/>
      <c r="Q45" s="1"/>
      <c r="R45" s="1"/>
      <c r="S45" s="1"/>
      <c r="T45" s="1"/>
      <c r="U45" s="1"/>
      <c r="V45" s="1"/>
      <c r="W45" s="1"/>
      <c r="X45" s="6"/>
    </row>
    <row r="46" spans="3:31" x14ac:dyDescent="0.25">
      <c r="C46" s="1"/>
      <c r="D46" s="1"/>
      <c r="E46" s="1"/>
      <c r="F46" s="1"/>
      <c r="G46" s="6"/>
      <c r="H46" s="1"/>
      <c r="I46" s="1"/>
      <c r="J46" s="1"/>
      <c r="K46" s="1"/>
      <c r="L46" s="6"/>
      <c r="M46" s="6"/>
    </row>
    <row r="47" spans="3:31" x14ac:dyDescent="0.25">
      <c r="M47" s="29"/>
      <c r="N47" s="1"/>
      <c r="O47" s="1"/>
      <c r="P47" s="1"/>
      <c r="Q47" s="1"/>
      <c r="R47" s="1"/>
      <c r="S47" s="1"/>
      <c r="T47" s="1"/>
      <c r="U47" s="1"/>
      <c r="V47" s="1"/>
      <c r="W47" s="1"/>
      <c r="X47" s="6"/>
    </row>
    <row r="48" spans="3:31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6"/>
    </row>
    <row r="49" spans="3:24" x14ac:dyDescent="0.25">
      <c r="M49" s="29"/>
      <c r="N49" s="1"/>
      <c r="O49" s="1"/>
      <c r="P49" s="1"/>
      <c r="Q49" s="1"/>
      <c r="R49" s="1"/>
      <c r="S49" s="1"/>
      <c r="T49" s="1"/>
      <c r="U49" s="1"/>
      <c r="V49" s="1"/>
      <c r="W49" s="1"/>
      <c r="X49" s="6"/>
    </row>
    <row r="50" spans="3:24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6"/>
    </row>
    <row r="51" spans="3:24" x14ac:dyDescent="0.25">
      <c r="M51" s="29"/>
      <c r="N51" s="1"/>
      <c r="O51" s="1"/>
      <c r="P51" s="1"/>
      <c r="Q51" s="1"/>
      <c r="R51" s="1"/>
      <c r="S51" s="1"/>
      <c r="T51" s="1"/>
      <c r="U51" s="1"/>
      <c r="V51" s="1"/>
      <c r="W51" s="1"/>
      <c r="X51" s="6"/>
    </row>
    <row r="52" spans="3:24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4" spans="3:24" x14ac:dyDescent="0.25"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3:24" x14ac:dyDescent="0.25"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3:24" x14ac:dyDescent="0.25"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3:24" x14ac:dyDescent="0.25"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3:24" x14ac:dyDescent="0.25"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3:24" x14ac:dyDescent="0.25"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</row>
    <row r="60" spans="3:24" x14ac:dyDescent="0.25"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3:24" x14ac:dyDescent="0.25"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3:24" x14ac:dyDescent="0.25"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3:24" x14ac:dyDescent="0.25"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75" spans="2:5" x14ac:dyDescent="0.25">
      <c r="C75" s="19"/>
    </row>
    <row r="79" spans="2:5" x14ac:dyDescent="0.25">
      <c r="B79" s="19"/>
      <c r="C79" s="64"/>
      <c r="D79" s="64"/>
      <c r="E79" s="64"/>
    </row>
    <row r="80" spans="2:5" x14ac:dyDescent="0.25">
      <c r="B80" s="19"/>
      <c r="C80" s="64"/>
      <c r="D80" s="64"/>
      <c r="E80" s="64"/>
    </row>
    <row r="81" spans="2:5" x14ac:dyDescent="0.25">
      <c r="B81" s="19"/>
      <c r="C81" s="64"/>
      <c r="D81" s="64"/>
      <c r="E81" s="64"/>
    </row>
    <row r="82" spans="2:5" x14ac:dyDescent="0.25">
      <c r="B82" s="19"/>
      <c r="C82" s="64"/>
      <c r="D82" s="64"/>
      <c r="E82" s="64"/>
    </row>
    <row r="83" spans="2:5" x14ac:dyDescent="0.25">
      <c r="B83" s="19"/>
      <c r="C83" s="64"/>
      <c r="D83" s="64"/>
      <c r="E83" s="64"/>
    </row>
    <row r="84" spans="2:5" x14ac:dyDescent="0.25">
      <c r="B84" s="19"/>
      <c r="C84" s="64"/>
      <c r="D84" s="64"/>
      <c r="E84" s="64"/>
    </row>
    <row r="85" spans="2:5" x14ac:dyDescent="0.25">
      <c r="B85" s="19"/>
      <c r="C85" s="64"/>
      <c r="D85" s="64"/>
      <c r="E85" s="64"/>
    </row>
    <row r="86" spans="2:5" x14ac:dyDescent="0.25">
      <c r="B86" s="19"/>
      <c r="C86" s="64"/>
      <c r="D86" s="64"/>
      <c r="E86" s="64"/>
    </row>
    <row r="87" spans="2:5" x14ac:dyDescent="0.25">
      <c r="B87" s="19"/>
      <c r="C87" s="64"/>
      <c r="D87" s="64"/>
      <c r="E87" s="64"/>
    </row>
    <row r="88" spans="2:5" x14ac:dyDescent="0.25">
      <c r="B88" s="19"/>
      <c r="C88" s="64"/>
      <c r="D88" s="64"/>
      <c r="E88" s="64"/>
    </row>
    <row r="89" spans="2:5" x14ac:dyDescent="0.25">
      <c r="B89" s="19"/>
      <c r="C89" s="64"/>
      <c r="D89" s="64"/>
      <c r="E89" s="64"/>
    </row>
    <row r="90" spans="2:5" x14ac:dyDescent="0.25">
      <c r="B90" s="19"/>
      <c r="C90" s="64"/>
      <c r="D90" s="64"/>
      <c r="E90" s="64"/>
    </row>
    <row r="91" spans="2:5" x14ac:dyDescent="0.25">
      <c r="B91" s="19"/>
      <c r="C91" s="64"/>
      <c r="D91" s="64"/>
      <c r="E91" s="64"/>
    </row>
    <row r="92" spans="2:5" x14ac:dyDescent="0.25">
      <c r="B92" s="19"/>
      <c r="C92" s="29"/>
      <c r="D92" s="29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4"/>
  <sheetViews>
    <sheetView zoomScale="70" zoomScaleNormal="70" workbookViewId="0">
      <selection activeCell="B11" sqref="B11:G11"/>
    </sheetView>
  </sheetViews>
  <sheetFormatPr baseColWidth="10" defaultColWidth="9.140625" defaultRowHeight="15" x14ac:dyDescent="0.25"/>
  <cols>
    <col min="2" max="2" width="89.42578125" bestFit="1" customWidth="1"/>
    <col min="3" max="3" width="10.5703125" style="2" bestFit="1" customWidth="1"/>
    <col min="4" max="4" width="9.5703125" style="2" bestFit="1" customWidth="1"/>
    <col min="5" max="5" width="9.5703125" style="2" customWidth="1"/>
    <col min="6" max="6" width="9.140625" style="2" customWidth="1"/>
    <col min="7" max="7" width="11.140625" bestFit="1" customWidth="1"/>
    <col min="14" max="14" width="24.5703125" customWidth="1"/>
  </cols>
  <sheetData>
    <row r="1" spans="1:27" ht="15.75" x14ac:dyDescent="0.25">
      <c r="A1" s="7" t="s">
        <v>30</v>
      </c>
    </row>
    <row r="2" spans="1:27" s="8" customFormat="1" x14ac:dyDescent="0.25">
      <c r="B2" s="8" t="s">
        <v>1</v>
      </c>
      <c r="C2" s="9" t="s">
        <v>2</v>
      </c>
      <c r="D2" s="9" t="s">
        <v>31</v>
      </c>
      <c r="E2" s="9"/>
      <c r="G2" s="9" t="s">
        <v>32</v>
      </c>
      <c r="H2" s="10"/>
    </row>
    <row r="3" spans="1:27" s="8" customFormat="1" x14ac:dyDescent="0.25">
      <c r="B3" s="19" t="s">
        <v>12</v>
      </c>
      <c r="C3" s="20">
        <v>5809.392896206572</v>
      </c>
      <c r="D3" s="6">
        <f t="shared" ref="D3:D15" si="0">G3/C3</f>
        <v>7.5006957662523299E-2</v>
      </c>
      <c r="E3" s="17"/>
      <c r="F3" s="20"/>
      <c r="G3" s="2">
        <v>435.74488701072994</v>
      </c>
      <c r="H3" s="8">
        <v>500</v>
      </c>
      <c r="I3" s="10"/>
      <c r="J3" s="15"/>
      <c r="K3" s="15"/>
      <c r="M3" s="11"/>
      <c r="X3" s="9"/>
      <c r="Y3" s="11"/>
      <c r="AA3" s="10"/>
    </row>
    <row r="4" spans="1:27" s="8" customFormat="1" x14ac:dyDescent="0.25">
      <c r="B4" s="19" t="s">
        <v>19</v>
      </c>
      <c r="C4" s="20">
        <v>2063.0295610393623</v>
      </c>
      <c r="D4" s="6">
        <f t="shared" si="0"/>
        <v>1.7065039550225165E-2</v>
      </c>
      <c r="E4" s="17"/>
      <c r="F4" s="20"/>
      <c r="G4" s="2">
        <v>35.205681052420381</v>
      </c>
      <c r="H4" s="8">
        <v>500</v>
      </c>
      <c r="I4" s="10"/>
      <c r="J4" s="15"/>
      <c r="K4" s="15"/>
      <c r="M4" s="11"/>
      <c r="X4" s="9"/>
      <c r="Y4" s="11"/>
      <c r="AA4" s="10"/>
    </row>
    <row r="5" spans="1:27" s="8" customFormat="1" x14ac:dyDescent="0.25">
      <c r="B5" s="19" t="s">
        <v>18</v>
      </c>
      <c r="C5" s="20">
        <v>2118.0983442954343</v>
      </c>
      <c r="D5" s="6">
        <f t="shared" si="0"/>
        <v>7.2901824297831718E-3</v>
      </c>
      <c r="E5" s="17"/>
      <c r="F5" s="20"/>
      <c r="G5" s="2">
        <v>15.441323334135403</v>
      </c>
      <c r="H5" s="8">
        <v>500</v>
      </c>
      <c r="I5" s="10"/>
      <c r="J5" s="15"/>
      <c r="K5" s="15"/>
      <c r="L5" s="9"/>
      <c r="M5" s="11"/>
      <c r="X5" s="9"/>
      <c r="Y5" s="11"/>
      <c r="AA5" s="10"/>
    </row>
    <row r="6" spans="1:27" s="8" customFormat="1" x14ac:dyDescent="0.25">
      <c r="B6" s="19" t="s">
        <v>13</v>
      </c>
      <c r="C6" s="20">
        <v>1269.8729115851381</v>
      </c>
      <c r="D6" s="6">
        <f t="shared" si="0"/>
        <v>-6.5019112282367394E-3</v>
      </c>
      <c r="E6" s="17"/>
      <c r="F6" s="20"/>
      <c r="G6" s="2">
        <v>-8.25660094226909</v>
      </c>
      <c r="H6" s="8">
        <v>500</v>
      </c>
      <c r="I6" s="10"/>
      <c r="J6" s="15"/>
      <c r="K6" s="15"/>
      <c r="M6" s="11"/>
      <c r="X6" s="9"/>
      <c r="Y6" s="11"/>
      <c r="AA6" s="10"/>
    </row>
    <row r="7" spans="1:27" s="8" customFormat="1" x14ac:dyDescent="0.25">
      <c r="B7" s="19" t="s">
        <v>8</v>
      </c>
      <c r="C7" s="20">
        <v>1068.2515952879685</v>
      </c>
      <c r="D7" s="6">
        <f t="shared" si="0"/>
        <v>-1.1121317655701939E-2</v>
      </c>
      <c r="E7" s="17"/>
      <c r="F7" s="20"/>
      <c r="G7" s="2">
        <v>-11.880365327407846</v>
      </c>
      <c r="H7" s="8">
        <v>500</v>
      </c>
      <c r="I7" s="10"/>
      <c r="J7" s="15"/>
      <c r="K7" s="15"/>
      <c r="M7" s="11"/>
      <c r="X7" s="9"/>
      <c r="Y7" s="11"/>
      <c r="AA7" s="10"/>
    </row>
    <row r="8" spans="1:27" s="8" customFormat="1" x14ac:dyDescent="0.25">
      <c r="B8" s="19" t="s">
        <v>7</v>
      </c>
      <c r="C8" s="20">
        <v>3260.6634976315399</v>
      </c>
      <c r="D8" s="6">
        <f t="shared" si="0"/>
        <v>-1.6837543972227597E-2</v>
      </c>
      <c r="E8" s="17"/>
      <c r="F8" s="20"/>
      <c r="G8" s="2">
        <v>-54.901565020008491</v>
      </c>
      <c r="H8" s="8">
        <v>500</v>
      </c>
      <c r="I8" s="10"/>
      <c r="J8" s="15"/>
      <c r="K8" s="15"/>
      <c r="M8" s="11"/>
      <c r="X8" s="9"/>
      <c r="Y8" s="11"/>
      <c r="AA8" s="10"/>
    </row>
    <row r="9" spans="1:27" s="8" customFormat="1" x14ac:dyDescent="0.25">
      <c r="B9" s="19" t="s">
        <v>17</v>
      </c>
      <c r="C9" s="20">
        <v>1924.6958278882448</v>
      </c>
      <c r="D9" s="6">
        <f t="shared" si="0"/>
        <v>-1.8583463151643671E-2</v>
      </c>
      <c r="E9" s="17"/>
      <c r="F9" s="20"/>
      <c r="G9" s="2">
        <v>-35.767513995683508</v>
      </c>
      <c r="H9" s="8">
        <v>500</v>
      </c>
      <c r="I9" s="10"/>
      <c r="J9" s="15"/>
      <c r="K9" s="15"/>
      <c r="M9" s="11"/>
      <c r="X9" s="9"/>
      <c r="Y9" s="11"/>
      <c r="AA9" s="10"/>
    </row>
    <row r="10" spans="1:27" s="8" customFormat="1" x14ac:dyDescent="0.25">
      <c r="B10" s="19" t="s">
        <v>10</v>
      </c>
      <c r="C10" s="20">
        <v>975.02053078411961</v>
      </c>
      <c r="D10" s="6">
        <f t="shared" si="0"/>
        <v>-2.665701234741218E-2</v>
      </c>
      <c r="E10" s="17"/>
      <c r="F10" s="20"/>
      <c r="G10" s="2">
        <v>-25.991134328092652</v>
      </c>
      <c r="H10" s="8">
        <v>500</v>
      </c>
      <c r="I10" s="10"/>
      <c r="J10" s="15"/>
      <c r="K10" s="15"/>
      <c r="M10" s="11"/>
      <c r="X10" s="9"/>
      <c r="Y10" s="11"/>
      <c r="AA10" s="10"/>
    </row>
    <row r="11" spans="1:27" s="8" customFormat="1" x14ac:dyDescent="0.25">
      <c r="B11" s="19" t="s">
        <v>15</v>
      </c>
      <c r="C11" s="20">
        <v>2266.5580594334947</v>
      </c>
      <c r="D11" s="6">
        <f t="shared" si="0"/>
        <v>-3.6833997324131812E-2</v>
      </c>
      <c r="E11" s="17"/>
      <c r="F11" s="20"/>
      <c r="G11" s="2">
        <v>-83.486393496162734</v>
      </c>
      <c r="H11" s="8">
        <v>500</v>
      </c>
      <c r="I11" s="10"/>
      <c r="J11" s="15"/>
      <c r="K11" s="15"/>
      <c r="M11" s="11"/>
      <c r="X11" s="9"/>
      <c r="Y11" s="11"/>
      <c r="AA11" s="10"/>
    </row>
    <row r="12" spans="1:27" s="8" customFormat="1" x14ac:dyDescent="0.25">
      <c r="B12" s="19" t="s">
        <v>14</v>
      </c>
      <c r="C12" s="20">
        <v>1562.9520131405509</v>
      </c>
      <c r="D12" s="6">
        <f t="shared" si="0"/>
        <v>-3.8223650542502756E-2</v>
      </c>
      <c r="E12" s="17"/>
      <c r="F12" s="20"/>
      <c r="G12" s="2">
        <v>-59.741731564985592</v>
      </c>
      <c r="H12" s="8">
        <v>500</v>
      </c>
      <c r="I12" s="10"/>
      <c r="J12" s="15"/>
      <c r="K12" s="15"/>
      <c r="M12" s="11"/>
      <c r="X12" s="9"/>
      <c r="Y12" s="11"/>
      <c r="AA12" s="10"/>
    </row>
    <row r="13" spans="1:27" s="8" customFormat="1" x14ac:dyDescent="0.25">
      <c r="B13" s="19" t="s">
        <v>9</v>
      </c>
      <c r="C13" s="20">
        <v>1328.225935611169</v>
      </c>
      <c r="D13" s="6">
        <f t="shared" si="0"/>
        <v>-5.1861229754506924E-2</v>
      </c>
      <c r="E13" s="17"/>
      <c r="F13" s="20"/>
      <c r="G13" s="2">
        <v>-68.883430412625756</v>
      </c>
      <c r="H13" s="8">
        <v>500</v>
      </c>
      <c r="I13" s="10"/>
      <c r="J13" s="15"/>
      <c r="K13" s="15"/>
      <c r="M13" s="11"/>
      <c r="X13" s="9"/>
      <c r="Y13" s="11"/>
      <c r="AA13" s="10"/>
    </row>
    <row r="14" spans="1:27" s="8" customFormat="1" x14ac:dyDescent="0.25">
      <c r="B14" s="19" t="s">
        <v>16</v>
      </c>
      <c r="C14" s="20">
        <v>2366.9924246642345</v>
      </c>
      <c r="D14" s="6">
        <f t="shared" si="0"/>
        <v>-5.4500185129042075E-2</v>
      </c>
      <c r="E14" s="17"/>
      <c r="F14" s="17"/>
      <c r="G14" s="2">
        <v>-129.00152534324096</v>
      </c>
      <c r="H14" s="8">
        <v>500</v>
      </c>
      <c r="I14" s="10"/>
      <c r="J14" s="15"/>
      <c r="K14" s="15"/>
      <c r="M14" s="11"/>
      <c r="X14" s="9"/>
      <c r="Y14" s="11"/>
      <c r="AA14" s="10"/>
    </row>
    <row r="15" spans="1:27" s="8" customFormat="1" x14ac:dyDescent="0.25">
      <c r="B15" s="19" t="s">
        <v>11</v>
      </c>
      <c r="C15" s="20">
        <v>133.23082339694872</v>
      </c>
      <c r="D15" s="6">
        <f t="shared" si="0"/>
        <v>-6.3661176524736546E-2</v>
      </c>
      <c r="E15" s="17"/>
      <c r="F15" s="20"/>
      <c r="G15" s="2">
        <v>-8.4816309668091527</v>
      </c>
      <c r="H15" s="8">
        <v>500</v>
      </c>
      <c r="I15" s="10"/>
      <c r="J15" s="15"/>
      <c r="K15" s="15"/>
      <c r="M15" s="11"/>
      <c r="X15" s="9"/>
      <c r="Y15" s="11"/>
      <c r="AA15" s="10"/>
    </row>
    <row r="16" spans="1:27" s="8" customFormat="1" x14ac:dyDescent="0.25">
      <c r="C16" s="17"/>
      <c r="D16" s="11"/>
      <c r="E16" s="17"/>
      <c r="F16" s="17"/>
      <c r="G16" s="18"/>
      <c r="I16" s="10"/>
      <c r="J16" s="15"/>
      <c r="K16" s="15"/>
      <c r="M16" s="11"/>
      <c r="N16" s="11"/>
      <c r="X16" s="9"/>
      <c r="Y16" s="11"/>
      <c r="AA16" s="10"/>
    </row>
    <row r="17" spans="3:27" s="8" customFormat="1" x14ac:dyDescent="0.25">
      <c r="C17" s="9"/>
      <c r="D17" s="9"/>
      <c r="E17" s="9"/>
      <c r="F17" s="9"/>
      <c r="G17" s="9"/>
      <c r="M17" s="12"/>
      <c r="X17" s="9"/>
      <c r="Y17" s="11"/>
      <c r="AA17" s="10"/>
    </row>
    <row r="18" spans="3:27" x14ac:dyDescent="0.25">
      <c r="G18" s="2"/>
      <c r="H18" s="1"/>
      <c r="X18" s="2"/>
      <c r="Y18" s="1"/>
      <c r="AA18" s="5"/>
    </row>
    <row r="19" spans="3:27" x14ac:dyDescent="0.25">
      <c r="G19" s="2"/>
      <c r="H19" s="1"/>
      <c r="O19" s="20"/>
      <c r="X19" s="2"/>
      <c r="Y19" s="1"/>
      <c r="AA19" s="5"/>
    </row>
    <row r="20" spans="3:27" ht="15.75" x14ac:dyDescent="0.25">
      <c r="D20" s="13"/>
      <c r="G20" s="2"/>
      <c r="H20" s="1"/>
      <c r="O20" s="20"/>
      <c r="X20" s="2"/>
      <c r="Y20" s="1"/>
      <c r="AA20" s="5"/>
    </row>
    <row r="21" spans="3:27" x14ac:dyDescent="0.25">
      <c r="G21" s="2"/>
      <c r="H21" s="1"/>
      <c r="N21" s="19"/>
      <c r="O21" s="20"/>
      <c r="P21" s="20"/>
      <c r="Q21" s="1"/>
      <c r="X21" s="2"/>
      <c r="Y21" s="1"/>
      <c r="AA21" s="5"/>
    </row>
    <row r="22" spans="3:27" x14ac:dyDescent="0.25">
      <c r="G22" s="2"/>
      <c r="H22" s="1"/>
      <c r="N22" s="19"/>
      <c r="O22" s="20"/>
      <c r="P22" s="20"/>
      <c r="Q22" s="1"/>
      <c r="X22" s="2"/>
      <c r="Y22" s="1"/>
      <c r="AA22" s="5"/>
    </row>
    <row r="23" spans="3:27" x14ac:dyDescent="0.25">
      <c r="G23" s="2"/>
      <c r="H23" s="1"/>
      <c r="N23" s="19"/>
      <c r="O23" s="20"/>
      <c r="P23" s="20"/>
      <c r="Q23" s="1"/>
      <c r="X23" s="2"/>
      <c r="Y23" s="1"/>
      <c r="AA23" s="5"/>
    </row>
    <row r="24" spans="3:27" x14ac:dyDescent="0.25">
      <c r="G24" s="2"/>
      <c r="H24" s="1"/>
      <c r="N24" s="19"/>
      <c r="O24" s="20"/>
      <c r="P24" s="20"/>
      <c r="Q24" s="1"/>
      <c r="X24" s="2"/>
      <c r="Y24" s="1"/>
      <c r="AA24" s="5"/>
    </row>
    <row r="25" spans="3:27" x14ac:dyDescent="0.25">
      <c r="G25" s="2"/>
      <c r="H25" s="1"/>
      <c r="N25" s="19"/>
      <c r="O25" s="20"/>
      <c r="P25" s="20"/>
      <c r="Q25" s="1"/>
      <c r="X25" s="2"/>
      <c r="Y25" s="1"/>
      <c r="AA25" s="5"/>
    </row>
    <row r="26" spans="3:27" x14ac:dyDescent="0.25">
      <c r="G26" s="2"/>
      <c r="H26" s="1"/>
      <c r="N26" s="19"/>
      <c r="O26" s="20"/>
      <c r="P26" s="20"/>
      <c r="Q26" s="1"/>
      <c r="X26" s="2"/>
      <c r="Y26" s="1"/>
      <c r="AA26" s="5"/>
    </row>
    <row r="27" spans="3:27" x14ac:dyDescent="0.25">
      <c r="G27" s="2"/>
      <c r="H27" s="1"/>
      <c r="N27" s="19"/>
      <c r="O27" s="20"/>
      <c r="P27" s="20"/>
      <c r="Q27" s="1"/>
      <c r="X27" s="2"/>
      <c r="Y27" s="1"/>
      <c r="AA27" s="5"/>
    </row>
    <row r="28" spans="3:27" x14ac:dyDescent="0.25">
      <c r="G28" s="2"/>
      <c r="H28" s="1"/>
      <c r="N28" s="19"/>
      <c r="O28" s="20"/>
      <c r="P28" s="20"/>
      <c r="Q28" s="1"/>
      <c r="X28" s="2"/>
      <c r="Y28" s="1"/>
      <c r="AA28" s="5"/>
    </row>
    <row r="29" spans="3:27" x14ac:dyDescent="0.25">
      <c r="G29" s="2"/>
      <c r="H29" s="1"/>
      <c r="N29" s="19"/>
      <c r="O29" s="20"/>
      <c r="P29" s="20"/>
      <c r="Q29" s="1"/>
      <c r="X29" s="2"/>
      <c r="Y29" s="1"/>
      <c r="AA29" s="5"/>
    </row>
    <row r="30" spans="3:27" x14ac:dyDescent="0.25">
      <c r="G30" s="2"/>
      <c r="H30" s="1"/>
      <c r="J30" s="14"/>
      <c r="N30" s="19"/>
      <c r="O30" s="20"/>
      <c r="P30" s="20"/>
      <c r="Q30" s="1"/>
      <c r="X30" s="2"/>
      <c r="Y30" s="1"/>
      <c r="AA30" s="5"/>
    </row>
    <row r="31" spans="3:27" x14ac:dyDescent="0.25">
      <c r="G31" s="2"/>
      <c r="H31" s="1"/>
      <c r="J31" s="14"/>
      <c r="N31" s="19"/>
      <c r="O31" s="20"/>
      <c r="P31" s="20"/>
      <c r="Q31" s="1"/>
      <c r="X31" s="2"/>
      <c r="Y31" s="1"/>
      <c r="AA31" s="5"/>
    </row>
    <row r="32" spans="3:27" x14ac:dyDescent="0.25">
      <c r="G32" s="2"/>
      <c r="H32" s="1"/>
      <c r="J32" s="14"/>
      <c r="N32" s="19"/>
      <c r="O32" s="20"/>
      <c r="P32" s="20"/>
      <c r="Q32" s="1"/>
      <c r="X32" s="2"/>
      <c r="Y32" s="1"/>
      <c r="AA32" s="5"/>
    </row>
    <row r="33" spans="7:27" x14ac:dyDescent="0.25">
      <c r="G33" s="2"/>
      <c r="N33" s="19"/>
      <c r="O33" s="20"/>
      <c r="P33" s="20"/>
      <c r="Q33" s="1"/>
      <c r="X33" s="2"/>
      <c r="Y33" s="1"/>
      <c r="AA33" s="5"/>
    </row>
    <row r="34" spans="7:27" x14ac:dyDescent="0.25">
      <c r="G34" s="2"/>
      <c r="N34" s="19"/>
      <c r="O34" s="20"/>
      <c r="P34" s="20"/>
      <c r="X34" s="2"/>
      <c r="Y34" s="1"/>
      <c r="AA34" s="5"/>
    </row>
    <row r="35" spans="7:27" x14ac:dyDescent="0.25">
      <c r="G35" s="2"/>
      <c r="X35" s="2"/>
      <c r="Y35" s="1"/>
      <c r="AA35" s="5"/>
    </row>
    <row r="36" spans="7:27" x14ac:dyDescent="0.25">
      <c r="G36" s="2"/>
      <c r="X36" s="2"/>
      <c r="Y36" s="1"/>
      <c r="AA36" s="5"/>
    </row>
    <row r="37" spans="7:27" x14ac:dyDescent="0.25">
      <c r="G37" s="2"/>
      <c r="T37" s="3"/>
      <c r="X37" s="2"/>
      <c r="Y37" s="1"/>
      <c r="AA37" s="5"/>
    </row>
    <row r="38" spans="7:27" x14ac:dyDescent="0.25">
      <c r="G38" s="2"/>
      <c r="X38" s="2"/>
      <c r="Y38" s="1"/>
      <c r="AA38" s="5"/>
    </row>
    <row r="39" spans="7:27" x14ac:dyDescent="0.25">
      <c r="G39" s="2"/>
      <c r="X39" s="2"/>
      <c r="Y39" s="1"/>
      <c r="AA39" s="5"/>
    </row>
    <row r="40" spans="7:27" x14ac:dyDescent="0.25">
      <c r="G40" s="2"/>
      <c r="X40" s="2"/>
      <c r="Y40" s="1"/>
      <c r="AA40" s="5"/>
    </row>
    <row r="41" spans="7:27" x14ac:dyDescent="0.25">
      <c r="G41" s="2"/>
      <c r="X41" s="2"/>
      <c r="Y41" s="1"/>
      <c r="AA41" s="5"/>
    </row>
    <row r="42" spans="7:27" x14ac:dyDescent="0.25">
      <c r="G42" s="2"/>
      <c r="X42" s="2"/>
      <c r="Y42" s="1"/>
      <c r="AA42" s="5"/>
    </row>
    <row r="43" spans="7:27" x14ac:dyDescent="0.25">
      <c r="G43" s="2"/>
      <c r="X43" s="2"/>
      <c r="Y43" s="1"/>
      <c r="AA43" s="5"/>
    </row>
    <row r="44" spans="7:27" x14ac:dyDescent="0.25">
      <c r="G44" s="2"/>
      <c r="X44" s="2"/>
      <c r="Y44" s="1"/>
      <c r="AA44" s="5"/>
    </row>
    <row r="45" spans="7:27" x14ac:dyDescent="0.25">
      <c r="G45" s="2"/>
      <c r="X45" s="2"/>
      <c r="Y45" s="1"/>
      <c r="AA45" s="5"/>
    </row>
    <row r="46" spans="7:27" x14ac:dyDescent="0.25">
      <c r="G46" s="2"/>
      <c r="X46" s="2"/>
      <c r="Y46" s="1"/>
      <c r="AA46" s="5"/>
    </row>
    <row r="47" spans="7:27" x14ac:dyDescent="0.25">
      <c r="G47" s="2"/>
      <c r="X47" s="2"/>
      <c r="Y47" s="1"/>
      <c r="AA47" s="5"/>
    </row>
    <row r="48" spans="7:27" x14ac:dyDescent="0.25">
      <c r="G48" s="2"/>
      <c r="X48" s="2"/>
      <c r="Y48" s="1"/>
      <c r="AA48" s="5"/>
    </row>
    <row r="49" spans="7:27" x14ac:dyDescent="0.25">
      <c r="G49" s="2"/>
      <c r="X49" s="2"/>
      <c r="Y49" s="1"/>
      <c r="AA49" s="5"/>
    </row>
    <row r="50" spans="7:27" x14ac:dyDescent="0.25">
      <c r="G50" s="2"/>
      <c r="X50" s="2"/>
      <c r="Y50" s="1"/>
      <c r="AA50" s="5"/>
    </row>
    <row r="51" spans="7:27" x14ac:dyDescent="0.25">
      <c r="G51" s="2"/>
      <c r="X51" s="2"/>
      <c r="Y51" s="1"/>
      <c r="AA51" s="5"/>
    </row>
    <row r="52" spans="7:27" x14ac:dyDescent="0.25">
      <c r="G52" s="2"/>
      <c r="X52" s="2"/>
      <c r="Y52" s="1"/>
      <c r="AA52" s="5"/>
    </row>
    <row r="53" spans="7:27" x14ac:dyDescent="0.25">
      <c r="G53" s="2"/>
      <c r="X53" s="2"/>
      <c r="Y53" s="1"/>
      <c r="AA53" s="5"/>
    </row>
    <row r="54" spans="7:27" x14ac:dyDescent="0.25">
      <c r="G54" s="2"/>
      <c r="X54" s="2"/>
      <c r="Y54" s="1"/>
      <c r="AA54" s="5"/>
    </row>
    <row r="55" spans="7:27" x14ac:dyDescent="0.25">
      <c r="G55" s="2"/>
      <c r="X55" s="2"/>
      <c r="Y55" s="1"/>
      <c r="AA55" s="5"/>
    </row>
    <row r="56" spans="7:27" x14ac:dyDescent="0.25">
      <c r="G56" s="2"/>
      <c r="X56" s="2"/>
      <c r="Y56" s="1"/>
      <c r="AA56" s="5"/>
    </row>
    <row r="57" spans="7:27" x14ac:dyDescent="0.25">
      <c r="G57" s="2"/>
      <c r="X57" s="2"/>
      <c r="Y57" s="1"/>
      <c r="AA57" s="5"/>
    </row>
    <row r="58" spans="7:27" x14ac:dyDescent="0.25">
      <c r="G58" s="2"/>
      <c r="X58" s="2"/>
      <c r="Y58" s="1"/>
      <c r="AA58" s="5"/>
    </row>
    <row r="59" spans="7:27" x14ac:dyDescent="0.25">
      <c r="G59" s="2"/>
      <c r="X59" s="2"/>
      <c r="Y59" s="1"/>
      <c r="AA59" s="5"/>
    </row>
    <row r="60" spans="7:27" x14ac:dyDescent="0.25">
      <c r="G60" s="2"/>
      <c r="X60" s="2"/>
      <c r="Y60" s="1"/>
      <c r="AA60" s="5"/>
    </row>
    <row r="61" spans="7:27" x14ac:dyDescent="0.25">
      <c r="G61" s="2"/>
      <c r="X61" s="2"/>
      <c r="Y61" s="1"/>
      <c r="AA61" s="5"/>
    </row>
    <row r="62" spans="7:27" x14ac:dyDescent="0.25">
      <c r="G62" s="2"/>
      <c r="X62" s="2"/>
      <c r="Y62" s="1"/>
      <c r="AA62" s="5"/>
    </row>
    <row r="63" spans="7:27" x14ac:dyDescent="0.25">
      <c r="G63" s="2"/>
      <c r="X63" s="2"/>
      <c r="Y63" s="1"/>
      <c r="AA63" s="5"/>
    </row>
    <row r="64" spans="7:27" x14ac:dyDescent="0.25">
      <c r="X64" s="2"/>
      <c r="Y64" s="1"/>
      <c r="AA64" s="5"/>
    </row>
    <row r="65" spans="7:27" x14ac:dyDescent="0.25">
      <c r="G65" s="2"/>
      <c r="X65" s="2"/>
      <c r="Y65" s="1"/>
      <c r="AA65" s="5"/>
    </row>
    <row r="66" spans="7:27" x14ac:dyDescent="0.25">
      <c r="G66" s="2"/>
      <c r="X66" s="2"/>
      <c r="Y66" s="1"/>
      <c r="AA66" s="5"/>
    </row>
    <row r="67" spans="7:27" x14ac:dyDescent="0.25">
      <c r="G67" s="2"/>
      <c r="X67" s="2"/>
      <c r="Y67" s="1"/>
      <c r="AA67" s="5"/>
    </row>
    <row r="68" spans="7:27" x14ac:dyDescent="0.25">
      <c r="G68" s="2"/>
      <c r="X68" s="2"/>
      <c r="Y68" s="1"/>
      <c r="AA68" s="5"/>
    </row>
    <row r="69" spans="7:27" x14ac:dyDescent="0.25">
      <c r="G69" s="2"/>
      <c r="X69" s="2"/>
      <c r="Y69" s="1"/>
      <c r="AA69" s="5"/>
    </row>
    <row r="70" spans="7:27" x14ac:dyDescent="0.25">
      <c r="G70" s="2"/>
      <c r="X70" s="2"/>
      <c r="Y70" s="1"/>
      <c r="AA70" s="5"/>
    </row>
    <row r="71" spans="7:27" x14ac:dyDescent="0.25">
      <c r="G71" s="2"/>
      <c r="X71" s="2"/>
      <c r="Y71" s="1"/>
      <c r="AA71" s="5"/>
    </row>
    <row r="72" spans="7:27" x14ac:dyDescent="0.25">
      <c r="G72" s="2"/>
      <c r="X72" s="2"/>
      <c r="Y72" s="1"/>
      <c r="AA72" s="5"/>
    </row>
    <row r="73" spans="7:27" x14ac:dyDescent="0.25">
      <c r="G73" s="2"/>
      <c r="X73" s="2"/>
      <c r="Y73" s="1"/>
      <c r="AA73" s="5"/>
    </row>
    <row r="74" spans="7:27" x14ac:dyDescent="0.25">
      <c r="G74" s="2"/>
      <c r="X74" s="2"/>
      <c r="Y74" s="1"/>
      <c r="AA74" s="5"/>
    </row>
    <row r="75" spans="7:27" x14ac:dyDescent="0.25">
      <c r="G75" s="2"/>
      <c r="X75" s="2"/>
      <c r="Y75" s="1"/>
      <c r="AA75" s="5"/>
    </row>
    <row r="76" spans="7:27" x14ac:dyDescent="0.25">
      <c r="G76" s="2"/>
      <c r="X76" s="2"/>
      <c r="Y76" s="1"/>
      <c r="AA76" s="5"/>
    </row>
    <row r="77" spans="7:27" x14ac:dyDescent="0.25">
      <c r="G77" s="2"/>
      <c r="X77" s="2"/>
      <c r="Y77" s="1"/>
      <c r="AA77" s="5"/>
    </row>
    <row r="78" spans="7:27" x14ac:dyDescent="0.25">
      <c r="G78" s="2"/>
      <c r="X78" s="2"/>
      <c r="Y78" s="1"/>
      <c r="AA78" s="5"/>
    </row>
    <row r="79" spans="7:27" x14ac:dyDescent="0.25">
      <c r="G79" s="2"/>
      <c r="X79" s="2"/>
      <c r="Y79" s="1"/>
      <c r="AA79" s="5"/>
    </row>
    <row r="80" spans="7:27" x14ac:dyDescent="0.25">
      <c r="G80" s="2"/>
      <c r="X80" s="2"/>
      <c r="Y80" s="1"/>
      <c r="AA80" s="5"/>
    </row>
    <row r="81" spans="7:27" x14ac:dyDescent="0.25">
      <c r="G81" s="2"/>
      <c r="X81" s="2"/>
      <c r="Y81" s="1"/>
      <c r="AA81" s="5"/>
    </row>
    <row r="82" spans="7:27" x14ac:dyDescent="0.25">
      <c r="G82" s="2"/>
      <c r="X82" s="2"/>
      <c r="Y82" s="1"/>
      <c r="AA82" s="5"/>
    </row>
    <row r="83" spans="7:27" x14ac:dyDescent="0.25">
      <c r="G83" s="2"/>
      <c r="X83" s="2"/>
      <c r="Y83" s="1"/>
      <c r="AA83" s="5"/>
    </row>
    <row r="84" spans="7:27" x14ac:dyDescent="0.25">
      <c r="G84" s="2"/>
      <c r="X84" s="2"/>
      <c r="Y84" s="1"/>
      <c r="AA84" s="5"/>
    </row>
  </sheetData>
  <autoFilter ref="B2:H2">
    <sortState ref="B3:H15">
      <sortCondition descending="1" ref="D2"/>
    </sortState>
  </autoFilter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"/>
  <sheetViews>
    <sheetView topLeftCell="A24" workbookViewId="0">
      <selection activeCell="B11" sqref="B11:G11"/>
    </sheetView>
  </sheetViews>
  <sheetFormatPr baseColWidth="10" defaultRowHeight="15" x14ac:dyDescent="0.25"/>
  <cols>
    <col min="1" max="1" width="62.140625" customWidth="1"/>
  </cols>
  <sheetData>
    <row r="1" spans="1:2" x14ac:dyDescent="0.25">
      <c r="A1" t="s">
        <v>128</v>
      </c>
      <c r="B1" t="s">
        <v>142</v>
      </c>
    </row>
    <row r="2" spans="1:2" x14ac:dyDescent="0.25">
      <c r="A2" s="19" t="s">
        <v>45</v>
      </c>
      <c r="B2" s="20">
        <v>0.44485658555852242</v>
      </c>
    </row>
    <row r="3" spans="1:2" x14ac:dyDescent="0.25">
      <c r="A3" s="19" t="s">
        <v>46</v>
      </c>
      <c r="B3" s="20">
        <v>0.42425142176869124</v>
      </c>
    </row>
    <row r="4" spans="1:2" x14ac:dyDescent="0.25">
      <c r="A4" s="19" t="s">
        <v>49</v>
      </c>
      <c r="B4" s="20">
        <v>0.33221214073854716</v>
      </c>
    </row>
    <row r="5" spans="1:2" x14ac:dyDescent="0.25">
      <c r="A5" s="19" t="s">
        <v>48</v>
      </c>
      <c r="B5" s="20">
        <v>0.31361956644457617</v>
      </c>
    </row>
    <row r="6" spans="1:2" ht="30" x14ac:dyDescent="0.25">
      <c r="A6" s="47" t="s">
        <v>143</v>
      </c>
      <c r="B6" s="20">
        <v>0.27484860907174091</v>
      </c>
    </row>
    <row r="7" spans="1:2" x14ac:dyDescent="0.25">
      <c r="A7" s="19" t="s">
        <v>55</v>
      </c>
      <c r="B7" s="20">
        <v>0.26773045979587989</v>
      </c>
    </row>
    <row r="8" spans="1:2" x14ac:dyDescent="0.25">
      <c r="A8" s="19" t="s">
        <v>56</v>
      </c>
      <c r="B8" s="20">
        <v>0.26121761697380452</v>
      </c>
    </row>
    <row r="9" spans="1:2" x14ac:dyDescent="0.25">
      <c r="A9" s="19" t="s">
        <v>50</v>
      </c>
      <c r="B9" s="20">
        <v>0.24633616838058109</v>
      </c>
    </row>
    <row r="10" spans="1:2" x14ac:dyDescent="0.25">
      <c r="A10" s="19" t="s">
        <v>57</v>
      </c>
      <c r="B10" s="20">
        <v>0.24601745271010389</v>
      </c>
    </row>
    <row r="11" spans="1:2" x14ac:dyDescent="0.25">
      <c r="A11" s="19" t="s">
        <v>47</v>
      </c>
      <c r="B11" s="20">
        <v>0.24317775285770563</v>
      </c>
    </row>
    <row r="12" spans="1:2" x14ac:dyDescent="0.25">
      <c r="A12" s="19" t="s">
        <v>51</v>
      </c>
      <c r="B12" s="20">
        <v>0.23233861927468746</v>
      </c>
    </row>
    <row r="13" spans="1:2" x14ac:dyDescent="0.25">
      <c r="A13" s="19" t="s">
        <v>58</v>
      </c>
      <c r="B13" s="20">
        <v>0.22529053804597515</v>
      </c>
    </row>
    <row r="14" spans="1:2" x14ac:dyDescent="0.25">
      <c r="A14" s="19" t="s">
        <v>59</v>
      </c>
      <c r="B14" s="20">
        <v>0.22225779584233832</v>
      </c>
    </row>
    <row r="15" spans="1:2" x14ac:dyDescent="0.25">
      <c r="A15" s="19" t="s">
        <v>53</v>
      </c>
      <c r="B15" s="20">
        <v>0.21566417589291803</v>
      </c>
    </row>
    <row r="16" spans="1:2" ht="30" x14ac:dyDescent="0.25">
      <c r="A16" s="47" t="s">
        <v>144</v>
      </c>
      <c r="B16" s="20">
        <v>0.21114172886514995</v>
      </c>
    </row>
    <row r="17" spans="1:2" x14ac:dyDescent="0.25">
      <c r="A17" s="19" t="s">
        <v>61</v>
      </c>
      <c r="B17" s="20">
        <v>0.19445789426384355</v>
      </c>
    </row>
    <row r="18" spans="1:2" x14ac:dyDescent="0.25">
      <c r="A18" s="19" t="s">
        <v>62</v>
      </c>
      <c r="B18" s="20">
        <v>0.18903380571015882</v>
      </c>
    </row>
    <row r="19" spans="1:2" x14ac:dyDescent="0.25">
      <c r="A19" s="19" t="s">
        <v>52</v>
      </c>
      <c r="B19" s="20">
        <v>0.1643308652964707</v>
      </c>
    </row>
    <row r="20" spans="1:2" x14ac:dyDescent="0.25">
      <c r="A20" s="19" t="s">
        <v>63</v>
      </c>
      <c r="B20" s="20">
        <v>0.15110702393946387</v>
      </c>
    </row>
    <row r="21" spans="1:2" x14ac:dyDescent="0.25">
      <c r="A21" s="19" t="s">
        <v>64</v>
      </c>
      <c r="B21" s="20">
        <v>0.14854414752204009</v>
      </c>
    </row>
    <row r="22" spans="1:2" x14ac:dyDescent="0.25">
      <c r="A22" s="19" t="s">
        <v>65</v>
      </c>
      <c r="B22" s="20">
        <v>0.13966724939996764</v>
      </c>
    </row>
    <row r="23" spans="1:2" x14ac:dyDescent="0.25">
      <c r="A23" s="19" t="s">
        <v>66</v>
      </c>
      <c r="B23" s="20">
        <v>0.13585490987033777</v>
      </c>
    </row>
    <row r="24" spans="1:2" x14ac:dyDescent="0.25">
      <c r="A24" s="19" t="s">
        <v>67</v>
      </c>
      <c r="B24" s="20">
        <v>0.11249339941283851</v>
      </c>
    </row>
    <row r="25" spans="1:2" x14ac:dyDescent="0.25">
      <c r="A25" s="19" t="s">
        <v>68</v>
      </c>
      <c r="B25" s="20">
        <v>0.10164359710979262</v>
      </c>
    </row>
    <row r="26" spans="1:2" x14ac:dyDescent="0.25">
      <c r="A26" s="19" t="s">
        <v>69</v>
      </c>
      <c r="B26" s="20">
        <v>9.7235855941962407E-2</v>
      </c>
    </row>
    <row r="27" spans="1:2" x14ac:dyDescent="0.25">
      <c r="A27" s="19" t="s">
        <v>70</v>
      </c>
      <c r="B27" s="20">
        <v>9.0743541868726241E-2</v>
      </c>
    </row>
    <row r="28" spans="1:2" x14ac:dyDescent="0.25">
      <c r="A28" s="19" t="s">
        <v>71</v>
      </c>
      <c r="B28" s="20">
        <v>8.9976432945360174E-2</v>
      </c>
    </row>
    <row r="29" spans="1:2" x14ac:dyDescent="0.25">
      <c r="A29" s="19" t="s">
        <v>72</v>
      </c>
      <c r="B29" s="20">
        <v>8.7990728497300746E-2</v>
      </c>
    </row>
    <row r="30" spans="1:2" x14ac:dyDescent="0.25">
      <c r="A30" s="19" t="s">
        <v>73</v>
      </c>
      <c r="B30" s="20">
        <v>8.7438194625026971E-2</v>
      </c>
    </row>
    <row r="31" spans="1:2" x14ac:dyDescent="0.25">
      <c r="A31" s="19" t="s">
        <v>74</v>
      </c>
      <c r="B31" s="20">
        <v>8.4490641632206417E-2</v>
      </c>
    </row>
    <row r="32" spans="1:2" x14ac:dyDescent="0.25">
      <c r="A32" s="19" t="s">
        <v>75</v>
      </c>
      <c r="B32" s="20">
        <v>7.4861304411713819E-2</v>
      </c>
    </row>
    <row r="33" spans="1:2" x14ac:dyDescent="0.25">
      <c r="A33" s="19" t="s">
        <v>76</v>
      </c>
      <c r="B33" s="20">
        <v>7.1631143980698725E-2</v>
      </c>
    </row>
    <row r="34" spans="1:2" x14ac:dyDescent="0.25">
      <c r="A34" s="19" t="s">
        <v>77</v>
      </c>
      <c r="B34" s="20">
        <v>6.8576480916636234E-2</v>
      </c>
    </row>
    <row r="35" spans="1:2" x14ac:dyDescent="0.25">
      <c r="A35" s="19" t="s">
        <v>78</v>
      </c>
      <c r="B35" s="20">
        <v>6.5526498959008278E-2</v>
      </c>
    </row>
    <row r="36" spans="1:2" x14ac:dyDescent="0.25">
      <c r="A36" s="19" t="s">
        <v>79</v>
      </c>
      <c r="B36" s="20">
        <v>6.3888440750487871E-2</v>
      </c>
    </row>
    <row r="37" spans="1:2" x14ac:dyDescent="0.25">
      <c r="A37" s="19" t="s">
        <v>80</v>
      </c>
      <c r="B37" s="20">
        <v>6.1277608536673918E-2</v>
      </c>
    </row>
    <row r="38" spans="1:2" ht="30" x14ac:dyDescent="0.25">
      <c r="A38" s="47" t="s">
        <v>145</v>
      </c>
      <c r="B38" s="20">
        <v>6.0438928943421219E-2</v>
      </c>
    </row>
    <row r="39" spans="1:2" x14ac:dyDescent="0.25">
      <c r="A39" s="19" t="s">
        <v>82</v>
      </c>
      <c r="B39" s="20">
        <v>5.8129325860900437E-2</v>
      </c>
    </row>
    <row r="40" spans="1:2" x14ac:dyDescent="0.25">
      <c r="A40" s="19" t="s">
        <v>83</v>
      </c>
      <c r="B40" s="20">
        <v>5.7145120288078922E-2</v>
      </c>
    </row>
    <row r="41" spans="1:2" x14ac:dyDescent="0.25">
      <c r="A41" s="19" t="s">
        <v>84</v>
      </c>
      <c r="B41" s="20">
        <v>5.6660136860677481E-2</v>
      </c>
    </row>
    <row r="42" spans="1:2" x14ac:dyDescent="0.25">
      <c r="A42" s="19" t="s">
        <v>85</v>
      </c>
      <c r="B42" s="20">
        <v>5.425867888248298E-2</v>
      </c>
    </row>
    <row r="43" spans="1:2" x14ac:dyDescent="0.25">
      <c r="A43" s="19" t="s">
        <v>86</v>
      </c>
      <c r="B43" s="20">
        <v>5.3781536277810425E-2</v>
      </c>
    </row>
    <row r="44" spans="1:2" x14ac:dyDescent="0.25">
      <c r="A44" s="19" t="s">
        <v>87</v>
      </c>
      <c r="B44" s="20">
        <v>5.0610976596834417E-2</v>
      </c>
    </row>
    <row r="45" spans="1:2" x14ac:dyDescent="0.25">
      <c r="A45" s="19" t="s">
        <v>88</v>
      </c>
      <c r="B45" s="20">
        <v>3.8204967507166551E-2</v>
      </c>
    </row>
    <row r="46" spans="1:2" x14ac:dyDescent="0.25">
      <c r="A46" s="19" t="s">
        <v>89</v>
      </c>
      <c r="B46" s="20">
        <v>1.1712039924696941E-2</v>
      </c>
    </row>
    <row r="47" spans="1:2" x14ac:dyDescent="0.25">
      <c r="A47" s="19" t="s">
        <v>90</v>
      </c>
      <c r="B47" s="20">
        <v>9.310879683189003E-3</v>
      </c>
    </row>
    <row r="48" spans="1:2" x14ac:dyDescent="0.25">
      <c r="A48" s="19" t="s">
        <v>91</v>
      </c>
      <c r="B48" s="20">
        <v>6.9100111128998064E-3</v>
      </c>
    </row>
    <row r="49" spans="1:2" x14ac:dyDescent="0.25">
      <c r="A49" s="19" t="s">
        <v>92</v>
      </c>
      <c r="B49" s="20">
        <v>-8.978585286707262E-4</v>
      </c>
    </row>
    <row r="50" spans="1:2" x14ac:dyDescent="0.25">
      <c r="A50" s="19" t="s">
        <v>93</v>
      </c>
      <c r="B50" s="20">
        <v>-4.5944253788562919E-3</v>
      </c>
    </row>
    <row r="51" spans="1:2" x14ac:dyDescent="0.25">
      <c r="A51" s="19" t="s">
        <v>94</v>
      </c>
      <c r="B51" s="20">
        <v>-7.2344077428764166E-3</v>
      </c>
    </row>
    <row r="52" spans="1:2" x14ac:dyDescent="0.25">
      <c r="A52" s="19" t="s">
        <v>95</v>
      </c>
      <c r="B52" s="20">
        <v>-7.6445130332768825E-3</v>
      </c>
    </row>
    <row r="53" spans="1:2" x14ac:dyDescent="0.25">
      <c r="A53" s="19" t="s">
        <v>96</v>
      </c>
      <c r="B53" s="20">
        <v>-7.908708895817353E-3</v>
      </c>
    </row>
    <row r="54" spans="1:2" x14ac:dyDescent="0.25">
      <c r="A54" s="19" t="s">
        <v>97</v>
      </c>
      <c r="B54" s="20">
        <v>-1.9887650667079832E-2</v>
      </c>
    </row>
    <row r="55" spans="1:2" x14ac:dyDescent="0.25">
      <c r="A55" s="19" t="s">
        <v>98</v>
      </c>
      <c r="B55" s="20">
        <v>-3.4139620229213831E-2</v>
      </c>
    </row>
    <row r="56" spans="1:2" x14ac:dyDescent="0.25">
      <c r="A56" s="19" t="s">
        <v>99</v>
      </c>
      <c r="B56" s="20">
        <v>-3.4991669822475445E-2</v>
      </c>
    </row>
    <row r="57" spans="1:2" x14ac:dyDescent="0.25">
      <c r="A57" s="19" t="s">
        <v>100</v>
      </c>
      <c r="B57" s="20">
        <v>-3.8526810509757266E-2</v>
      </c>
    </row>
    <row r="58" spans="1:2" x14ac:dyDescent="0.25">
      <c r="A58" s="19" t="s">
        <v>101</v>
      </c>
      <c r="B58" s="20">
        <v>-4.030420134059965E-2</v>
      </c>
    </row>
    <row r="59" spans="1:2" x14ac:dyDescent="0.25">
      <c r="A59" s="19" t="s">
        <v>102</v>
      </c>
      <c r="B59" s="20">
        <v>-4.2428623927392321E-2</v>
      </c>
    </row>
    <row r="60" spans="1:2" x14ac:dyDescent="0.25">
      <c r="A60" s="19" t="s">
        <v>103</v>
      </c>
      <c r="B60" s="20">
        <v>-4.3303911382191647E-2</v>
      </c>
    </row>
    <row r="61" spans="1:2" x14ac:dyDescent="0.25">
      <c r="A61" s="19" t="s">
        <v>104</v>
      </c>
      <c r="B61" s="20">
        <v>-4.3408189501779194E-2</v>
      </c>
    </row>
    <row r="62" spans="1:2" x14ac:dyDescent="0.25">
      <c r="A62" s="19" t="s">
        <v>105</v>
      </c>
      <c r="B62" s="20">
        <v>-6.173807527393553E-2</v>
      </c>
    </row>
    <row r="63" spans="1:2" x14ac:dyDescent="0.25">
      <c r="A63" s="19" t="s">
        <v>106</v>
      </c>
      <c r="B63" s="20">
        <v>-6.6797834163751527E-2</v>
      </c>
    </row>
    <row r="64" spans="1:2" x14ac:dyDescent="0.25">
      <c r="A64" s="19" t="s">
        <v>107</v>
      </c>
      <c r="B64" s="20">
        <v>-6.9630220076404778E-2</v>
      </c>
    </row>
    <row r="65" spans="1:2" x14ac:dyDescent="0.25">
      <c r="A65" s="19" t="s">
        <v>108</v>
      </c>
      <c r="B65" s="20">
        <v>-7.7583090264889534E-2</v>
      </c>
    </row>
    <row r="66" spans="1:2" x14ac:dyDescent="0.25">
      <c r="A66" s="19" t="s">
        <v>109</v>
      </c>
      <c r="B66" s="20">
        <v>-9.7909428360353323E-2</v>
      </c>
    </row>
    <row r="67" spans="1:2" x14ac:dyDescent="0.25">
      <c r="A67" s="19" t="s">
        <v>110</v>
      </c>
      <c r="B67" s="20">
        <v>-0.11039633857369087</v>
      </c>
    </row>
    <row r="68" spans="1:2" x14ac:dyDescent="0.25">
      <c r="A68" s="19" t="s">
        <v>111</v>
      </c>
      <c r="B68" s="20">
        <v>-0.11599759001931714</v>
      </c>
    </row>
    <row r="69" spans="1:2" x14ac:dyDescent="0.25">
      <c r="A69" s="19" t="s">
        <v>112</v>
      </c>
      <c r="B69" s="20">
        <v>-0.1361742527968117</v>
      </c>
    </row>
    <row r="70" spans="1:2" x14ac:dyDescent="0.25">
      <c r="A70" s="19" t="s">
        <v>113</v>
      </c>
      <c r="B70" s="20">
        <v>-0.13764299941943525</v>
      </c>
    </row>
    <row r="71" spans="1:2" x14ac:dyDescent="0.25">
      <c r="A71" s="19" t="s">
        <v>114</v>
      </c>
      <c r="B71" s="20">
        <v>-0.14515334605810734</v>
      </c>
    </row>
    <row r="72" spans="1:2" x14ac:dyDescent="0.25">
      <c r="A72" s="19" t="s">
        <v>115</v>
      </c>
      <c r="B72" s="20">
        <v>-0.15125673748438984</v>
      </c>
    </row>
    <row r="73" spans="1:2" x14ac:dyDescent="0.25">
      <c r="A73" s="19" t="s">
        <v>116</v>
      </c>
      <c r="B73" s="20">
        <v>-0.15341964203388908</v>
      </c>
    </row>
    <row r="74" spans="1:2" x14ac:dyDescent="0.25">
      <c r="A74" s="19" t="s">
        <v>117</v>
      </c>
      <c r="B74" s="20">
        <v>-0.1747077533021319</v>
      </c>
    </row>
    <row r="75" spans="1:2" x14ac:dyDescent="0.25">
      <c r="A75" s="19" t="s">
        <v>118</v>
      </c>
      <c r="B75" s="20">
        <v>-0.1815104725944541</v>
      </c>
    </row>
    <row r="76" spans="1:2" x14ac:dyDescent="0.25">
      <c r="A76" s="19" t="s">
        <v>119</v>
      </c>
      <c r="B76" s="20">
        <v>-0.19933586125851968</v>
      </c>
    </row>
    <row r="77" spans="1:2" x14ac:dyDescent="0.25">
      <c r="A77" s="19" t="s">
        <v>120</v>
      </c>
      <c r="B77" s="20">
        <v>-0.21149224609122533</v>
      </c>
    </row>
    <row r="78" spans="1:2" x14ac:dyDescent="0.25">
      <c r="A78" s="19" t="s">
        <v>121</v>
      </c>
      <c r="B78" s="20">
        <v>-0.21279748096774967</v>
      </c>
    </row>
    <row r="79" spans="1:2" x14ac:dyDescent="0.25">
      <c r="A79" s="19" t="s">
        <v>122</v>
      </c>
      <c r="B79" s="20">
        <v>-0.22619816493379163</v>
      </c>
    </row>
    <row r="80" spans="1:2" x14ac:dyDescent="0.25">
      <c r="A80" s="19" t="s">
        <v>123</v>
      </c>
      <c r="B80" s="20">
        <v>-0.22858341537281754</v>
      </c>
    </row>
    <row r="81" spans="1:2" x14ac:dyDescent="0.25">
      <c r="A81" s="19" t="s">
        <v>124</v>
      </c>
      <c r="B81" s="20">
        <v>-0.24339852860458061</v>
      </c>
    </row>
    <row r="82" spans="1:2" x14ac:dyDescent="0.25">
      <c r="A82" s="19" t="s">
        <v>125</v>
      </c>
      <c r="B82" s="20">
        <v>-0.24723987177324833</v>
      </c>
    </row>
    <row r="83" spans="1:2" x14ac:dyDescent="0.25">
      <c r="A83" s="19" t="s">
        <v>126</v>
      </c>
      <c r="B83" s="20">
        <v>-0.25795772641976139</v>
      </c>
    </row>
    <row r="84" spans="1:2" x14ac:dyDescent="0.25">
      <c r="A84" s="19" t="s">
        <v>127</v>
      </c>
      <c r="B84" s="20">
        <v>-0.31597379033174755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zoomScale="61" zoomScaleNormal="70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44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129</v>
      </c>
      <c r="I2" s="2" t="s">
        <v>42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19" t="s">
        <v>46</v>
      </c>
      <c r="B3" s="11">
        <v>0.17306452862525692</v>
      </c>
      <c r="C3" s="11">
        <v>0.40482376650778645</v>
      </c>
      <c r="D3" s="1">
        <f t="shared" ref="D3:D12" si="0">SUM(B3:C3)</f>
        <v>0.57788829513304341</v>
      </c>
      <c r="E3" s="1">
        <v>-0.13265532333504346</v>
      </c>
      <c r="F3" s="6">
        <v>-5.4687485649008707E-3</v>
      </c>
      <c r="G3" s="1">
        <f t="shared" ref="G3:G12" si="1">B3+C3+E3+F3</f>
        <v>0.43976422323309905</v>
      </c>
      <c r="H3" s="42">
        <f>VLOOKUP(A3,'dés en pct par FAP'!$A$2:$B$84,2,FALSE)</f>
        <v>0.42425142176869124</v>
      </c>
      <c r="I3" s="4">
        <f>0.05</f>
        <v>0.05</v>
      </c>
      <c r="J3" s="23">
        <f t="shared" ref="J3:J12" si="2">G3/D3</f>
        <v>0.760984825158736</v>
      </c>
      <c r="K3" s="23">
        <f t="shared" ref="K3:K12" si="3">-E3</f>
        <v>0.13265532333504346</v>
      </c>
      <c r="L3" s="23">
        <f t="shared" ref="L3:L12" si="4">ABS(B3)</f>
        <v>0.17306452862525692</v>
      </c>
      <c r="M3" s="5">
        <f t="shared" ref="M3:M9" si="5">M4+1.5</f>
        <v>14.25</v>
      </c>
      <c r="N3" s="2">
        <v>25.753579452912184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45</v>
      </c>
      <c r="B4" s="11">
        <v>-3.1909185891198212E-2</v>
      </c>
      <c r="C4" s="11">
        <v>0.55046268522413733</v>
      </c>
      <c r="D4" s="1">
        <f t="shared" si="0"/>
        <v>0.51855349933293915</v>
      </c>
      <c r="E4" s="1">
        <v>-0.11897304899193295</v>
      </c>
      <c r="F4" s="6">
        <v>1.1441306665616408E-2</v>
      </c>
      <c r="G4" s="1">
        <f t="shared" si="1"/>
        <v>0.41102175700662258</v>
      </c>
      <c r="H4" s="42">
        <f>VLOOKUP(A4,'dés en pct par FAP'!$A$2:$B$84,2,FALSE)</f>
        <v>0.44485658555852242</v>
      </c>
      <c r="I4" s="4">
        <f>D3-C4-F4+I3</f>
        <v>6.5984303243289674E-2</v>
      </c>
      <c r="J4" s="23">
        <f t="shared" si="2"/>
        <v>0.79263134379645672</v>
      </c>
      <c r="K4" s="23">
        <f t="shared" si="3"/>
        <v>0.11897304899193295</v>
      </c>
      <c r="L4" s="23">
        <f t="shared" si="4"/>
        <v>3.1909185891198212E-2</v>
      </c>
      <c r="M4" s="5">
        <f t="shared" si="5"/>
        <v>12.75</v>
      </c>
      <c r="N4" s="2">
        <v>3.8962460238678611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49</v>
      </c>
      <c r="B5" s="11">
        <v>0.23947112309611657</v>
      </c>
      <c r="C5" s="11">
        <v>0.3217420491035341</v>
      </c>
      <c r="D5" s="1">
        <f t="shared" si="0"/>
        <v>0.56121317219965072</v>
      </c>
      <c r="E5" s="1">
        <v>-0.16498334773809303</v>
      </c>
      <c r="F5" s="6">
        <v>1.7461084463957137E-3</v>
      </c>
      <c r="G5" s="1">
        <f t="shared" si="1"/>
        <v>0.39797593290795341</v>
      </c>
      <c r="H5" s="42">
        <f>VLOOKUP(A5,'dés en pct par FAP'!$A$2:$B$84,2,FALSE)</f>
        <v>0.33221214073854716</v>
      </c>
      <c r="I5" s="4">
        <f>C4+F4-D5-F5+I4</f>
        <v>6.492901448699695E-2</v>
      </c>
      <c r="J5" s="23">
        <f t="shared" si="2"/>
        <v>0.70913505352717221</v>
      </c>
      <c r="K5" s="23">
        <f t="shared" si="3"/>
        <v>0.16498334773809303</v>
      </c>
      <c r="L5" s="23">
        <f t="shared" si="4"/>
        <v>0.23947112309611657</v>
      </c>
      <c r="M5" s="5">
        <f t="shared" si="5"/>
        <v>11.25</v>
      </c>
      <c r="N5" s="2">
        <v>13.25499938137299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48</v>
      </c>
      <c r="B6" s="11">
        <v>0.18652975289098586</v>
      </c>
      <c r="C6" s="11">
        <v>0.29321934916171316</v>
      </c>
      <c r="D6" s="1">
        <f t="shared" si="0"/>
        <v>0.47974910205269905</v>
      </c>
      <c r="E6" s="1">
        <v>-8.7535379950368766E-2</v>
      </c>
      <c r="F6" s="6">
        <v>4.7404599169235343E-3</v>
      </c>
      <c r="G6" s="1">
        <f t="shared" si="1"/>
        <v>0.39695418201925381</v>
      </c>
      <c r="H6" s="42">
        <f>VLOOKUP(A6,'dés en pct par FAP'!$A$2:$B$84,2,FALSE)</f>
        <v>0.31361956644457617</v>
      </c>
      <c r="I6" s="4">
        <f>D5+F5-D6-F6+I5</f>
        <v>0.14339873316342075</v>
      </c>
      <c r="J6" s="23">
        <f t="shared" si="2"/>
        <v>0.8274203751936352</v>
      </c>
      <c r="K6" s="23">
        <f t="shared" si="3"/>
        <v>8.7535379950368766E-2</v>
      </c>
      <c r="L6" s="23">
        <f t="shared" si="4"/>
        <v>0.18652975289098586</v>
      </c>
      <c r="M6" s="5">
        <f t="shared" si="5"/>
        <v>9.75</v>
      </c>
      <c r="N6" s="2">
        <v>6.258306529946287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19" t="s">
        <v>47</v>
      </c>
      <c r="B7" s="11">
        <v>0.23318973194408507</v>
      </c>
      <c r="C7" s="11">
        <v>0.30998725644769631</v>
      </c>
      <c r="D7" s="1">
        <f t="shared" si="0"/>
        <v>0.54317698839178141</v>
      </c>
      <c r="E7" s="1">
        <v>-0.16423704679189893</v>
      </c>
      <c r="F7" s="6">
        <v>1.6323278409683978E-2</v>
      </c>
      <c r="G7" s="1">
        <f t="shared" si="1"/>
        <v>0.39526322000956648</v>
      </c>
      <c r="H7" s="42">
        <f>VLOOKUP(A7,'dés en pct par FAP'!$A$2:$B$84,2,FALSE)</f>
        <v>0.24317775285770563</v>
      </c>
      <c r="I7" s="4">
        <f>D6+F6-D7-F7+I6</f>
        <v>6.8388028331577921E-2</v>
      </c>
      <c r="J7" s="34">
        <f t="shared" si="2"/>
        <v>0.72768771221300699</v>
      </c>
      <c r="K7" s="23">
        <f t="shared" si="3"/>
        <v>0.16423704679189893</v>
      </c>
      <c r="L7" s="23">
        <f t="shared" si="4"/>
        <v>0.23318973194408507</v>
      </c>
      <c r="M7" s="5">
        <f t="shared" si="5"/>
        <v>8.25</v>
      </c>
      <c r="N7" s="2">
        <v>2.8563434644038139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51</v>
      </c>
      <c r="B8" s="11">
        <v>0.29707209742416912</v>
      </c>
      <c r="C8" s="11">
        <v>0.30508174307589853</v>
      </c>
      <c r="D8" s="1">
        <f t="shared" si="0"/>
        <v>0.60215384050006771</v>
      </c>
      <c r="E8" s="1">
        <v>-0.18766917827107199</v>
      </c>
      <c r="F8" s="6">
        <v>-3.0113276187026455E-2</v>
      </c>
      <c r="G8" s="1">
        <f t="shared" si="1"/>
        <v>0.38437138604196924</v>
      </c>
      <c r="H8" s="42">
        <f>VLOOKUP(A8,'dés en pct par FAP'!$A$2:$B$84,2,FALSE)</f>
        <v>0.23233861927468746</v>
      </c>
      <c r="I8" s="4">
        <f>D7+F7-D8+I7</f>
        <v>2.5734454632975579E-2</v>
      </c>
      <c r="J8" s="23">
        <f t="shared" si="2"/>
        <v>0.63832755051892098</v>
      </c>
      <c r="K8" s="23">
        <f t="shared" si="3"/>
        <v>0.18766917827107199</v>
      </c>
      <c r="L8" s="23">
        <f t="shared" si="4"/>
        <v>0.29707209742416912</v>
      </c>
      <c r="M8" s="5">
        <f t="shared" si="5"/>
        <v>6.75</v>
      </c>
      <c r="N8" s="2">
        <v>17.062854491891748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50</v>
      </c>
      <c r="B9" s="11">
        <v>9.7090298610298775E-2</v>
      </c>
      <c r="C9" s="11">
        <v>0.37255350253034442</v>
      </c>
      <c r="D9" s="1">
        <f t="shared" si="0"/>
        <v>0.46964380114064319</v>
      </c>
      <c r="E9" s="1">
        <v>-0.10192577360960134</v>
      </c>
      <c r="F9" s="6">
        <v>-3.4990475613250763E-2</v>
      </c>
      <c r="G9" s="1">
        <f t="shared" si="1"/>
        <v>0.33272755191779113</v>
      </c>
      <c r="H9" s="42">
        <f>VLOOKUP(A9,'dés en pct par FAP'!$A$2:$B$84,2,FALSE)</f>
        <v>0.24633616838058109</v>
      </c>
      <c r="I9" s="4">
        <f>D8-D9+I8</f>
        <v>0.15824449399240009</v>
      </c>
      <c r="J9" s="23">
        <f t="shared" si="2"/>
        <v>0.70846788802424743</v>
      </c>
      <c r="K9" s="23">
        <f t="shared" si="3"/>
        <v>0.10192577360960134</v>
      </c>
      <c r="L9" s="23">
        <f t="shared" si="4"/>
        <v>9.7090298610298775E-2</v>
      </c>
      <c r="M9" s="5">
        <f t="shared" si="5"/>
        <v>5.25</v>
      </c>
      <c r="N9" s="2">
        <v>7.8975738217427196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52</v>
      </c>
      <c r="B10" s="11">
        <v>0.20996958993018439</v>
      </c>
      <c r="C10" s="11">
        <v>0.31039706496811409</v>
      </c>
      <c r="D10" s="1">
        <f t="shared" si="0"/>
        <v>0.52036665489829848</v>
      </c>
      <c r="E10" s="1">
        <v>-0.17755933912050756</v>
      </c>
      <c r="F10" s="1">
        <v>-2.9725508907729337E-2</v>
      </c>
      <c r="G10" s="1">
        <f t="shared" si="1"/>
        <v>0.31308180687006154</v>
      </c>
      <c r="H10" s="42">
        <f>VLOOKUP(A10,'dés en pct par FAP'!$A$2:$B$84,2,FALSE)</f>
        <v>0.1643308652964707</v>
      </c>
      <c r="I10" s="4">
        <f>D9-D10+I9</f>
        <v>0.10752164023474481</v>
      </c>
      <c r="J10" s="23">
        <f t="shared" si="2"/>
        <v>0.6016561667104724</v>
      </c>
      <c r="K10" s="23">
        <f t="shared" si="3"/>
        <v>0.17755933912050756</v>
      </c>
      <c r="L10" s="23">
        <f t="shared" si="4"/>
        <v>0.20996958993018439</v>
      </c>
      <c r="M10" s="5">
        <f>M11+1.5</f>
        <v>3.75</v>
      </c>
      <c r="N10" s="2">
        <v>13.962506724914942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ht="30" x14ac:dyDescent="0.25">
      <c r="A11" s="47" t="s">
        <v>143</v>
      </c>
      <c r="B11" s="11">
        <v>1.2341606882883669E-2</v>
      </c>
      <c r="C11" s="11">
        <v>0.42272870029609538</v>
      </c>
      <c r="D11" s="1">
        <f t="shared" si="0"/>
        <v>0.43507030717897904</v>
      </c>
      <c r="E11" s="1">
        <v>-0.10655360191953923</v>
      </c>
      <c r="F11" s="6">
        <v>-1.8508031378483229E-2</v>
      </c>
      <c r="G11" s="1">
        <f t="shared" si="1"/>
        <v>0.3100086738809566</v>
      </c>
      <c r="H11" s="42">
        <f>VLOOKUP(A11,'dés en pct par FAP'!$A$2:$B$84,2,FALSE)</f>
        <v>0.27484860907174091</v>
      </c>
      <c r="I11" s="4">
        <f>D10-D11+I10</f>
        <v>0.19281798795406424</v>
      </c>
      <c r="J11" s="23">
        <f t="shared" si="2"/>
        <v>0.71254845197566052</v>
      </c>
      <c r="K11" s="23">
        <f t="shared" si="3"/>
        <v>0.10655360191953923</v>
      </c>
      <c r="L11" s="23">
        <f t="shared" si="4"/>
        <v>1.2341606882883669E-2</v>
      </c>
      <c r="M11" s="5">
        <v>2.25</v>
      </c>
      <c r="N11" s="2">
        <v>10.452148903982446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57</v>
      </c>
      <c r="B12" s="11">
        <v>7.8044256821779012E-2</v>
      </c>
      <c r="C12" s="11">
        <v>0.34603737444729404</v>
      </c>
      <c r="D12" s="1">
        <f t="shared" si="0"/>
        <v>0.42408163126907306</v>
      </c>
      <c r="E12" s="1">
        <v>-0.11503363931308996</v>
      </c>
      <c r="F12" s="6">
        <v>-1.4625672242209753E-2</v>
      </c>
      <c r="G12" s="1">
        <f t="shared" si="1"/>
        <v>0.29442231971377336</v>
      </c>
      <c r="H12" s="42">
        <f>VLOOKUP(A12,'dés en pct par FAP'!$A$2:$B$84,2,FALSE)</f>
        <v>0.24601745271010389</v>
      </c>
      <c r="I12" s="4">
        <f>D11-D12+I11</f>
        <v>0.20380666386397023</v>
      </c>
      <c r="J12" s="23">
        <f t="shared" si="2"/>
        <v>0.69425860024332697</v>
      </c>
      <c r="K12" s="23">
        <f t="shared" si="3"/>
        <v>0.11503363931308996</v>
      </c>
      <c r="L12" s="23">
        <f t="shared" si="4"/>
        <v>7.8044256821779012E-2</v>
      </c>
      <c r="M12" s="5">
        <v>0.75</v>
      </c>
      <c r="N12" s="2">
        <v>19.8683691255616</v>
      </c>
      <c r="O12" s="31"/>
      <c r="P12" s="41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C13" s="11"/>
      <c r="E13" s="2"/>
      <c r="F13" s="2"/>
      <c r="G13" s="2"/>
      <c r="P13" s="3"/>
    </row>
    <row r="14" spans="1:33" x14ac:dyDescent="0.25">
      <c r="B14" s="2"/>
      <c r="C14" s="2"/>
      <c r="D14" s="2"/>
      <c r="E14" s="2"/>
      <c r="F14" s="2"/>
      <c r="G14" s="2"/>
      <c r="I14" s="2"/>
      <c r="J14" s="2"/>
      <c r="L14" s="2"/>
    </row>
    <row r="15" spans="1:33" x14ac:dyDescent="0.25">
      <c r="B15" s="2"/>
      <c r="C15" s="2"/>
      <c r="D15" s="2"/>
      <c r="E15" s="2"/>
      <c r="F15" s="2"/>
      <c r="G15" s="1"/>
      <c r="H15" s="2"/>
      <c r="I15" s="2"/>
      <c r="J15" s="2"/>
      <c r="K15" s="2"/>
      <c r="L15" s="2"/>
    </row>
    <row r="16" spans="1:33" x14ac:dyDescent="0.25">
      <c r="A16" s="3"/>
      <c r="B16" s="23"/>
      <c r="C16" s="25"/>
      <c r="D16" s="2"/>
      <c r="E16" s="2"/>
      <c r="F16" s="2"/>
      <c r="H16" s="2"/>
      <c r="I16" s="2"/>
      <c r="J16" s="2"/>
      <c r="K16" s="2"/>
      <c r="L16" s="2"/>
    </row>
    <row r="17" spans="1:18" x14ac:dyDescent="0.25">
      <c r="A17" s="3"/>
      <c r="B17" s="23"/>
      <c r="C17" s="3"/>
      <c r="D17" s="2"/>
      <c r="E17" s="2"/>
      <c r="F17" s="2"/>
      <c r="H17" s="2"/>
      <c r="I17" s="1"/>
      <c r="J17" s="1"/>
      <c r="K17" s="2"/>
      <c r="L17" s="2"/>
    </row>
    <row r="18" spans="1:18" x14ac:dyDescent="0.25">
      <c r="A18" s="3"/>
      <c r="B18" s="23"/>
      <c r="C18" s="3"/>
      <c r="D18" s="2"/>
      <c r="E18" s="2"/>
      <c r="F18" s="2"/>
      <c r="H18" s="2"/>
      <c r="I18" s="2"/>
      <c r="J18" s="2"/>
      <c r="K18" s="2"/>
      <c r="L18" s="2"/>
    </row>
    <row r="19" spans="1:18" x14ac:dyDescent="0.25">
      <c r="A19" s="3"/>
      <c r="B19" s="23"/>
      <c r="C19" s="25"/>
      <c r="D19" s="2"/>
      <c r="E19" s="2"/>
      <c r="F19" s="2"/>
      <c r="H19" s="2"/>
      <c r="I19" s="2"/>
      <c r="J19" s="2"/>
      <c r="K19" s="2"/>
      <c r="L19" s="2"/>
      <c r="R19" s="24"/>
    </row>
    <row r="20" spans="1:18" x14ac:dyDescent="0.25">
      <c r="A20" s="3"/>
      <c r="B20" s="23"/>
      <c r="C20" s="3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2"/>
      <c r="J21" s="2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3"/>
      <c r="D23" s="2"/>
      <c r="E23" s="2"/>
      <c r="F23" s="2"/>
      <c r="H23" s="2"/>
      <c r="I23" s="2"/>
      <c r="J23" s="2"/>
      <c r="K23" s="2"/>
      <c r="L23" s="2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</row>
    <row r="31" spans="1:18" x14ac:dyDescent="0.25">
      <c r="D31" s="2"/>
      <c r="E31" s="2"/>
      <c r="F31" s="2"/>
      <c r="G31" s="1"/>
      <c r="H31" s="2"/>
      <c r="I31" s="2"/>
      <c r="J31" s="2"/>
      <c r="K31" s="2"/>
      <c r="O31" s="22"/>
    </row>
    <row r="32" spans="1:18" x14ac:dyDescent="0.25">
      <c r="D32" s="2"/>
      <c r="E32" s="2"/>
      <c r="F32" s="2"/>
      <c r="G32" s="1"/>
      <c r="H32" s="2"/>
      <c r="I32" s="2"/>
      <c r="J32" s="2"/>
      <c r="K32" s="2"/>
      <c r="N32" s="2"/>
      <c r="O32" s="2"/>
    </row>
    <row r="33" spans="2:17" x14ac:dyDescent="0.25">
      <c r="N33" s="2"/>
      <c r="O33" s="2"/>
      <c r="P33" s="2"/>
    </row>
    <row r="34" spans="2:17" x14ac:dyDescent="0.25">
      <c r="N34" s="2"/>
      <c r="O34" s="2"/>
      <c r="P34" s="2"/>
    </row>
    <row r="35" spans="2:17" x14ac:dyDescent="0.25">
      <c r="N35" s="2"/>
      <c r="O35" s="2"/>
      <c r="P35" s="2"/>
    </row>
    <row r="36" spans="2:17" x14ac:dyDescent="0.25">
      <c r="N36" s="2"/>
      <c r="O36" s="2"/>
      <c r="P36" s="2"/>
      <c r="Q36" s="2"/>
    </row>
    <row r="37" spans="2:17" x14ac:dyDescent="0.25">
      <c r="N37" s="2"/>
      <c r="O37" s="2"/>
      <c r="P37" s="2"/>
      <c r="Q37" s="2"/>
    </row>
    <row r="38" spans="2:17" x14ac:dyDescent="0.25">
      <c r="N38" s="2"/>
      <c r="O38" s="2"/>
      <c r="P38" s="2"/>
      <c r="Q38" s="2"/>
    </row>
    <row r="39" spans="2:17" x14ac:dyDescent="0.25">
      <c r="N39" s="2"/>
      <c r="O39" s="2"/>
      <c r="P39" s="2"/>
      <c r="Q39" s="2"/>
    </row>
    <row r="40" spans="2:17" x14ac:dyDescent="0.25">
      <c r="N40" s="2"/>
      <c r="O40" s="2"/>
      <c r="P40" s="2"/>
      <c r="Q40" s="2"/>
    </row>
    <row r="41" spans="2:17" x14ac:dyDescent="0.25">
      <c r="N41" s="2"/>
      <c r="O41" s="2"/>
      <c r="P41" s="2"/>
      <c r="Q41" s="2"/>
    </row>
    <row r="42" spans="2:17" x14ac:dyDescent="0.25">
      <c r="B42" s="2"/>
      <c r="C42" s="2"/>
      <c r="N42" s="2"/>
      <c r="O42" s="2"/>
      <c r="P42" s="2"/>
      <c r="Q42" s="2"/>
    </row>
    <row r="43" spans="2:17" x14ac:dyDescent="0.25">
      <c r="N43" s="2"/>
      <c r="O43" s="2"/>
      <c r="P43" s="2"/>
      <c r="Q43" s="2"/>
    </row>
    <row r="44" spans="2:17" x14ac:dyDescent="0.25">
      <c r="N44" s="2"/>
      <c r="O44" s="2"/>
      <c r="P44" s="2"/>
      <c r="Q44" s="2"/>
    </row>
    <row r="45" spans="2:17" x14ac:dyDescent="0.25">
      <c r="N45" s="2"/>
      <c r="O45" s="2"/>
      <c r="P45" s="2"/>
      <c r="Q45" s="2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zoomScale="64" zoomScaleNormal="70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130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129</v>
      </c>
      <c r="I2" s="2" t="s">
        <v>42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19" t="s">
        <v>45</v>
      </c>
      <c r="B3" s="11">
        <v>0.22790196084637562</v>
      </c>
      <c r="C3" s="11">
        <v>0.40526193423474488</v>
      </c>
      <c r="D3" s="1">
        <f t="shared" ref="D3:D12" si="0">SUM(B3:C3)</f>
        <v>0.63316389508112048</v>
      </c>
      <c r="E3" s="1">
        <v>-8.3979444675326753E-2</v>
      </c>
      <c r="F3" s="6">
        <v>6.4393503218671457E-3</v>
      </c>
      <c r="G3" s="1">
        <f t="shared" ref="G3:G12" si="1">B3+C3+E3+F3</f>
        <v>0.55562380072766082</v>
      </c>
      <c r="H3" s="23">
        <f>VLOOKUP(A3,'dés en pct par FAP'!$A$2:$B$84,2,FALSE)</f>
        <v>0.44485658555852242</v>
      </c>
      <c r="I3" s="43">
        <f>0.09</f>
        <v>0.09</v>
      </c>
      <c r="J3" s="23">
        <f t="shared" ref="J3:J12" si="2">G3/D3</f>
        <v>0.87753550864815932</v>
      </c>
      <c r="K3" s="23">
        <f t="shared" ref="K3:K12" si="3">-E3</f>
        <v>8.3979444675326753E-2</v>
      </c>
      <c r="L3" s="23">
        <f t="shared" ref="L3:L12" si="4">ABS(B3)</f>
        <v>0.22790196084637562</v>
      </c>
      <c r="M3" s="5">
        <f t="shared" ref="M3:M9" si="5">M4+1.5</f>
        <v>14.25</v>
      </c>
      <c r="N3" s="25">
        <v>25.787939208566289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46</v>
      </c>
      <c r="B4" s="11">
        <v>0.33419142581419914</v>
      </c>
      <c r="C4" s="11">
        <v>0.33929478615347813</v>
      </c>
      <c r="D4" s="1">
        <f t="shared" si="0"/>
        <v>0.67348621196767722</v>
      </c>
      <c r="E4" s="1">
        <v>-0.13959378386061708</v>
      </c>
      <c r="F4" s="6">
        <v>1.7215594713262648E-2</v>
      </c>
      <c r="G4" s="1">
        <f t="shared" si="1"/>
        <v>0.55110802282032278</v>
      </c>
      <c r="H4" s="23">
        <f>VLOOKUP(A4,'dés en pct par FAP'!$A$2:$B$84,2,FALSE)</f>
        <v>0.42425142176869124</v>
      </c>
      <c r="I4" s="43">
        <f>D3+F3-D4-F4+I3</f>
        <v>3.8901438722047765E-2</v>
      </c>
      <c r="J4" s="23">
        <f t="shared" si="2"/>
        <v>0.81829147060069618</v>
      </c>
      <c r="K4" s="23">
        <f t="shared" si="3"/>
        <v>0.13959378386061708</v>
      </c>
      <c r="L4" s="23">
        <f t="shared" si="4"/>
        <v>0.33419142581419914</v>
      </c>
      <c r="M4" s="5">
        <f t="shared" si="5"/>
        <v>12.75</v>
      </c>
      <c r="N4" s="25">
        <v>38.108720426673983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61</v>
      </c>
      <c r="B5" s="11">
        <v>0.2517332184497153</v>
      </c>
      <c r="C5" s="11">
        <v>0.28007614635442818</v>
      </c>
      <c r="D5" s="1">
        <f t="shared" si="0"/>
        <v>0.53180936480414354</v>
      </c>
      <c r="E5" s="1">
        <v>-0.13712030904243883</v>
      </c>
      <c r="F5" s="6">
        <v>2.5156357901185193E-2</v>
      </c>
      <c r="G5" s="1">
        <f t="shared" si="1"/>
        <v>0.41984541366288991</v>
      </c>
      <c r="H5" s="23">
        <f>VLOOKUP(A5,'dés en pct par FAP'!$A$2:$B$84,2,FALSE)</f>
        <v>0.19445789426384355</v>
      </c>
      <c r="I5" s="43">
        <f t="shared" ref="I5:I12" si="6">D4+F4-D5-F5+I4</f>
        <v>0.17263752269765886</v>
      </c>
      <c r="J5" s="23">
        <f t="shared" si="2"/>
        <v>0.78946600313725568</v>
      </c>
      <c r="K5" s="23">
        <f t="shared" si="3"/>
        <v>0.13712030904243883</v>
      </c>
      <c r="L5" s="23">
        <f t="shared" si="4"/>
        <v>0.2517332184497153</v>
      </c>
      <c r="M5" s="5">
        <f t="shared" si="5"/>
        <v>11.25</v>
      </c>
      <c r="N5" s="25">
        <v>2.9423250570958914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62</v>
      </c>
      <c r="B6" s="11">
        <v>0.10023265672855812</v>
      </c>
      <c r="C6" s="11">
        <v>0.32352877646406986</v>
      </c>
      <c r="D6" s="1">
        <f t="shared" si="0"/>
        <v>0.42376143319262799</v>
      </c>
      <c r="E6" s="1">
        <v>-8.1481090860001368E-2</v>
      </c>
      <c r="F6" s="6">
        <v>4.7629032638049323E-2</v>
      </c>
      <c r="G6" s="1">
        <f t="shared" si="1"/>
        <v>0.3899093749706759</v>
      </c>
      <c r="H6" s="23">
        <f>VLOOKUP(A6,'dés en pct par FAP'!$A$2:$B$84,2,FALSE)</f>
        <v>0.18903380571015882</v>
      </c>
      <c r="I6" s="43">
        <f t="shared" si="6"/>
        <v>0.25821277957231026</v>
      </c>
      <c r="J6" s="23">
        <f t="shared" si="2"/>
        <v>0.92011529230749023</v>
      </c>
      <c r="K6" s="23">
        <f t="shared" si="3"/>
        <v>8.1481090860001368E-2</v>
      </c>
      <c r="L6" s="23">
        <f t="shared" si="4"/>
        <v>0.10023265672855812</v>
      </c>
      <c r="M6" s="5">
        <f t="shared" si="5"/>
        <v>9.75</v>
      </c>
      <c r="N6" s="25">
        <v>16.732033185069199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19" t="s">
        <v>57</v>
      </c>
      <c r="B7" s="11">
        <v>8.78338764606761E-2</v>
      </c>
      <c r="C7" s="11">
        <v>0.29773590805664957</v>
      </c>
      <c r="D7" s="1">
        <f t="shared" si="0"/>
        <v>0.38556978451732565</v>
      </c>
      <c r="E7" s="1">
        <v>-0.12531476519148538</v>
      </c>
      <c r="F7" s="6">
        <v>4.229963656160151E-2</v>
      </c>
      <c r="G7" s="1">
        <f t="shared" si="1"/>
        <v>0.30255465588744179</v>
      </c>
      <c r="H7" s="23">
        <f>VLOOKUP(A7,'dés en pct par FAP'!$A$2:$B$84,2,FALSE)</f>
        <v>0.24601745271010389</v>
      </c>
      <c r="I7" s="43">
        <f t="shared" si="6"/>
        <v>0.30173382432406043</v>
      </c>
      <c r="J7" s="34">
        <f t="shared" si="2"/>
        <v>0.78469493211506158</v>
      </c>
      <c r="K7" s="23">
        <f t="shared" si="3"/>
        <v>0.12531476519148538</v>
      </c>
      <c r="L7" s="23">
        <f t="shared" si="4"/>
        <v>8.78338764606761E-2</v>
      </c>
      <c r="M7" s="5">
        <f t="shared" si="5"/>
        <v>8.25</v>
      </c>
      <c r="N7" s="25">
        <v>47.210104362941166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55</v>
      </c>
      <c r="B8" s="11">
        <v>3.1790828895060616E-2</v>
      </c>
      <c r="C8" s="11">
        <v>0.36392781624628817</v>
      </c>
      <c r="D8" s="1">
        <f t="shared" si="0"/>
        <v>0.3957186451413488</v>
      </c>
      <c r="E8" s="1">
        <v>-0.10283487491310923</v>
      </c>
      <c r="F8" s="6">
        <v>7.1639872484854485E-3</v>
      </c>
      <c r="G8" s="1">
        <f t="shared" si="1"/>
        <v>0.30004775747672502</v>
      </c>
      <c r="H8" s="23">
        <f>VLOOKUP(A8,'dés en pct par FAP'!$A$2:$B$84,2,FALSE)</f>
        <v>0.26773045979587989</v>
      </c>
      <c r="I8" s="43">
        <f t="shared" si="6"/>
        <v>0.32672061301315336</v>
      </c>
      <c r="J8" s="23">
        <f t="shared" si="2"/>
        <v>0.75823507727200823</v>
      </c>
      <c r="K8" s="23">
        <f t="shared" si="3"/>
        <v>0.10283487491310923</v>
      </c>
      <c r="L8" s="23">
        <f t="shared" si="4"/>
        <v>3.1790828895060616E-2</v>
      </c>
      <c r="M8" s="5">
        <f t="shared" si="5"/>
        <v>6.75</v>
      </c>
      <c r="N8" s="25">
        <v>64.819699348511392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49</v>
      </c>
      <c r="B9" s="11">
        <v>0.11589247829631094</v>
      </c>
      <c r="C9" s="11">
        <v>0.32428712944793719</v>
      </c>
      <c r="D9" s="1">
        <f t="shared" si="0"/>
        <v>0.44017960774424814</v>
      </c>
      <c r="E9" s="1">
        <v>-0.17471965278565582</v>
      </c>
      <c r="F9" s="6">
        <v>1.8944415505338704E-2</v>
      </c>
      <c r="G9" s="1">
        <f t="shared" si="1"/>
        <v>0.28440437046393102</v>
      </c>
      <c r="H9" s="23">
        <f>VLOOKUP(A9,'dés en pct par FAP'!$A$2:$B$84,2,FALSE)</f>
        <v>0.33221214073854716</v>
      </c>
      <c r="I9" s="43">
        <f t="shared" si="6"/>
        <v>0.27047922215340076</v>
      </c>
      <c r="J9" s="23">
        <f t="shared" si="2"/>
        <v>0.64610982758014268</v>
      </c>
      <c r="K9" s="23">
        <f t="shared" si="3"/>
        <v>0.17471965278565582</v>
      </c>
      <c r="L9" s="23">
        <f t="shared" si="4"/>
        <v>0.11589247829631094</v>
      </c>
      <c r="M9" s="5">
        <f t="shared" si="5"/>
        <v>5.25</v>
      </c>
      <c r="N9" s="25">
        <v>20.87113734258218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ht="30" x14ac:dyDescent="0.25">
      <c r="A10" s="47" t="s">
        <v>144</v>
      </c>
      <c r="B10" s="11">
        <v>0.11755236010878219</v>
      </c>
      <c r="C10" s="11">
        <v>0.28825277586058312</v>
      </c>
      <c r="D10" s="1">
        <f t="shared" si="0"/>
        <v>0.40580513596936529</v>
      </c>
      <c r="E10" s="1">
        <v>-0.15532787048486604</v>
      </c>
      <c r="F10" s="1">
        <v>3.1391275547728976E-2</v>
      </c>
      <c r="G10" s="1">
        <f t="shared" si="1"/>
        <v>0.28186854103222819</v>
      </c>
      <c r="H10" s="23">
        <f>VLOOKUP(A10,'dés en pct par FAP'!$A$2:$B$84,2,FALSE)</f>
        <v>0.21114172886514995</v>
      </c>
      <c r="I10" s="43">
        <f t="shared" si="6"/>
        <v>0.29240683388589334</v>
      </c>
      <c r="J10" s="23">
        <f t="shared" si="2"/>
        <v>0.69459086652246504</v>
      </c>
      <c r="K10" s="23">
        <f t="shared" si="3"/>
        <v>0.15532787048486604</v>
      </c>
      <c r="L10" s="23">
        <f t="shared" si="4"/>
        <v>0.11755236010878219</v>
      </c>
      <c r="M10" s="5">
        <f>M11+1.5</f>
        <v>3.75</v>
      </c>
      <c r="N10" s="25">
        <v>4.2350158694696374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s="19" t="s">
        <v>48</v>
      </c>
      <c r="B11" s="11">
        <v>4.6360545839401336E-2</v>
      </c>
      <c r="C11" s="11">
        <v>0.31102121497323459</v>
      </c>
      <c r="D11" s="1">
        <f t="shared" si="0"/>
        <v>0.35738176081263595</v>
      </c>
      <c r="E11" s="1">
        <v>-9.6521315754841602E-2</v>
      </c>
      <c r="F11" s="6">
        <v>1.2920832333394845E-2</v>
      </c>
      <c r="G11" s="1">
        <f t="shared" si="1"/>
        <v>0.27378127739118924</v>
      </c>
      <c r="H11" s="23">
        <f>VLOOKUP(A11,'dés en pct par FAP'!$A$2:$B$84,2,FALSE)</f>
        <v>0.31361956644457617</v>
      </c>
      <c r="I11" s="43">
        <f t="shared" si="6"/>
        <v>0.35930065225695679</v>
      </c>
      <c r="J11" s="23">
        <f t="shared" si="2"/>
        <v>0.76607512585043247</v>
      </c>
      <c r="K11" s="23">
        <f t="shared" si="3"/>
        <v>9.6521315754841602E-2</v>
      </c>
      <c r="L11" s="23">
        <f t="shared" si="4"/>
        <v>4.6360545839401336E-2</v>
      </c>
      <c r="M11" s="5">
        <v>2.25</v>
      </c>
      <c r="N11" s="25">
        <v>11.918581015457303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58</v>
      </c>
      <c r="B12" s="11">
        <v>0.10654177040794333</v>
      </c>
      <c r="C12" s="11">
        <v>0.26575705485778167</v>
      </c>
      <c r="D12" s="1">
        <f t="shared" si="0"/>
        <v>0.372298825265725</v>
      </c>
      <c r="E12" s="1">
        <v>-0.14886428716739264</v>
      </c>
      <c r="F12" s="6">
        <v>4.3909830745564433E-2</v>
      </c>
      <c r="G12" s="1">
        <f t="shared" si="1"/>
        <v>0.26734436884389678</v>
      </c>
      <c r="H12" s="23">
        <f>VLOOKUP(A12,'dés en pct par FAP'!$A$2:$B$84,2,FALSE)</f>
        <v>0.22529053804597515</v>
      </c>
      <c r="I12" s="43">
        <f t="shared" si="6"/>
        <v>0.31339458939169818</v>
      </c>
      <c r="J12" s="23">
        <f t="shared" si="2"/>
        <v>0.71809082033251681</v>
      </c>
      <c r="K12" s="23">
        <f t="shared" si="3"/>
        <v>0.14886428716739264</v>
      </c>
      <c r="L12" s="23">
        <f t="shared" si="4"/>
        <v>0.10654177040794333</v>
      </c>
      <c r="M12" s="5">
        <v>0.75</v>
      </c>
      <c r="N12" s="25">
        <v>14.291157373430533</v>
      </c>
      <c r="O12" s="31"/>
      <c r="P12" s="41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C13" s="11"/>
      <c r="E13" s="2"/>
      <c r="F13" s="2"/>
      <c r="G13" s="2"/>
      <c r="P13" s="3"/>
    </row>
    <row r="14" spans="1:33" x14ac:dyDescent="0.25">
      <c r="B14" s="2"/>
      <c r="C14" s="2"/>
      <c r="D14" s="2"/>
      <c r="E14" s="2"/>
      <c r="F14" s="2"/>
      <c r="G14" s="2"/>
      <c r="I14" s="2"/>
      <c r="J14" s="2"/>
      <c r="L14" s="2"/>
    </row>
    <row r="15" spans="1:33" x14ac:dyDescent="0.25">
      <c r="B15" s="2"/>
      <c r="C15" s="2"/>
      <c r="D15" s="2"/>
      <c r="E15" s="2"/>
      <c r="F15" s="2"/>
      <c r="G15" s="1"/>
      <c r="H15" s="2"/>
      <c r="I15" s="2"/>
      <c r="J15" s="2"/>
      <c r="K15" s="2"/>
      <c r="L15" s="2"/>
    </row>
    <row r="16" spans="1:33" x14ac:dyDescent="0.25">
      <c r="A16" s="3"/>
      <c r="B16" s="23"/>
      <c r="C16" s="25"/>
      <c r="D16" s="2"/>
      <c r="E16" s="2"/>
      <c r="F16" s="2"/>
      <c r="H16" s="2"/>
      <c r="I16" s="2"/>
      <c r="J16" s="2"/>
      <c r="K16" s="2"/>
      <c r="L16" s="2"/>
    </row>
    <row r="17" spans="1:18" x14ac:dyDescent="0.25">
      <c r="A17" s="3"/>
      <c r="B17" s="23"/>
      <c r="C17" s="3"/>
      <c r="D17" s="2"/>
      <c r="E17" s="2"/>
      <c r="F17" s="2"/>
      <c r="H17" s="2"/>
      <c r="I17" s="1"/>
      <c r="J17" s="1"/>
      <c r="K17" s="2"/>
      <c r="L17" s="2"/>
    </row>
    <row r="18" spans="1:18" x14ac:dyDescent="0.25">
      <c r="A18" s="3"/>
      <c r="B18" s="23"/>
      <c r="C18" s="3"/>
      <c r="D18" s="2"/>
      <c r="E18" s="2"/>
      <c r="F18" s="2"/>
      <c r="H18" s="2"/>
      <c r="I18" s="2"/>
      <c r="J18" s="2"/>
      <c r="K18" s="2"/>
      <c r="L18" s="2"/>
    </row>
    <row r="19" spans="1:18" x14ac:dyDescent="0.25">
      <c r="A19" s="3"/>
      <c r="B19" s="23"/>
      <c r="C19" s="25"/>
      <c r="D19" s="2"/>
      <c r="E19" s="2"/>
      <c r="F19" s="2"/>
      <c r="H19" s="2"/>
      <c r="I19" s="2"/>
      <c r="J19" s="2"/>
      <c r="K19" s="2"/>
      <c r="L19" s="2"/>
      <c r="R19" s="24"/>
    </row>
    <row r="20" spans="1:18" x14ac:dyDescent="0.25">
      <c r="A20" s="3"/>
      <c r="B20" s="23"/>
      <c r="C20" s="3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2"/>
      <c r="J21" s="2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3"/>
      <c r="D23" s="2"/>
      <c r="E23" s="2"/>
      <c r="F23" s="2"/>
      <c r="H23" s="2"/>
      <c r="I23" s="2"/>
      <c r="J23" s="2"/>
      <c r="K23" s="2"/>
      <c r="L23" s="2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</row>
    <row r="31" spans="1:18" x14ac:dyDescent="0.25">
      <c r="D31" s="2"/>
      <c r="E31" s="2"/>
      <c r="F31" s="2"/>
      <c r="G31" s="1"/>
      <c r="H31" s="2"/>
      <c r="I31" s="2"/>
      <c r="J31" s="2"/>
      <c r="K31" s="2"/>
      <c r="O31" s="22"/>
    </row>
    <row r="32" spans="1:18" x14ac:dyDescent="0.25">
      <c r="D32" s="2"/>
      <c r="E32" s="2"/>
      <c r="F32" s="2"/>
      <c r="G32" s="1"/>
      <c r="H32" s="2"/>
      <c r="I32" s="2"/>
      <c r="J32" s="2"/>
      <c r="K32" s="2"/>
      <c r="N32" s="2"/>
      <c r="O32" s="2"/>
    </row>
    <row r="33" spans="2:17" x14ac:dyDescent="0.25">
      <c r="N33" s="2"/>
      <c r="O33" s="2"/>
      <c r="P33" s="2"/>
    </row>
    <row r="34" spans="2:17" x14ac:dyDescent="0.25">
      <c r="N34" s="2"/>
      <c r="O34" s="2"/>
      <c r="P34" s="2"/>
    </row>
    <row r="35" spans="2:17" x14ac:dyDescent="0.25">
      <c r="N35" s="2"/>
      <c r="O35" s="2"/>
      <c r="P35" s="2"/>
    </row>
    <row r="36" spans="2:17" x14ac:dyDescent="0.25">
      <c r="N36" s="2"/>
      <c r="O36" s="2"/>
      <c r="P36" s="2"/>
      <c r="Q36" s="2"/>
    </row>
    <row r="37" spans="2:17" x14ac:dyDescent="0.25">
      <c r="N37" s="2"/>
      <c r="O37" s="2"/>
      <c r="P37" s="2"/>
      <c r="Q37" s="2"/>
    </row>
    <row r="38" spans="2:17" x14ac:dyDescent="0.25">
      <c r="N38" s="2"/>
      <c r="O38" s="2"/>
      <c r="P38" s="2"/>
      <c r="Q38" s="2"/>
    </row>
    <row r="39" spans="2:17" x14ac:dyDescent="0.25">
      <c r="N39" s="2"/>
      <c r="O39" s="2"/>
      <c r="P39" s="2"/>
      <c r="Q39" s="2"/>
    </row>
    <row r="40" spans="2:17" x14ac:dyDescent="0.25">
      <c r="N40" s="2"/>
      <c r="O40" s="2"/>
      <c r="P40" s="2"/>
      <c r="Q40" s="2"/>
    </row>
    <row r="41" spans="2:17" x14ac:dyDescent="0.25">
      <c r="N41" s="2"/>
      <c r="O41" s="2"/>
      <c r="P41" s="2"/>
      <c r="Q41" s="2"/>
    </row>
    <row r="42" spans="2:17" x14ac:dyDescent="0.25">
      <c r="B42" s="2"/>
      <c r="C42" s="2"/>
      <c r="N42" s="2"/>
      <c r="O42" s="2"/>
      <c r="P42" s="2"/>
      <c r="Q42" s="2"/>
    </row>
    <row r="43" spans="2:17" x14ac:dyDescent="0.25">
      <c r="N43" s="2"/>
      <c r="O43" s="2"/>
      <c r="P43" s="2"/>
      <c r="Q43" s="2"/>
    </row>
    <row r="44" spans="2:17" x14ac:dyDescent="0.25">
      <c r="N44" s="2"/>
      <c r="O44" s="2"/>
      <c r="P44" s="2"/>
      <c r="Q44" s="2"/>
    </row>
    <row r="45" spans="2:17" x14ac:dyDescent="0.25">
      <c r="N45" s="2"/>
      <c r="O45" s="2"/>
      <c r="P45" s="2"/>
      <c r="Q45" s="2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zoomScale="70" zoomScaleNormal="70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139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129</v>
      </c>
      <c r="I2" s="2" t="s">
        <v>42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19" t="s">
        <v>45</v>
      </c>
      <c r="B3" s="11">
        <v>-4.4890876677238262E-2</v>
      </c>
      <c r="C3" s="11">
        <v>0.63603208424540514</v>
      </c>
      <c r="D3" s="1">
        <f t="shared" ref="D3:D12" si="0">SUM(B3:C3)</f>
        <v>0.5911412075681669</v>
      </c>
      <c r="E3" s="1">
        <v>-0.11424699843380627</v>
      </c>
      <c r="F3" s="6">
        <v>-5.1243800321201793E-3</v>
      </c>
      <c r="G3" s="1">
        <f t="shared" ref="G3:G12" si="1">B3+C3+E3+F3</f>
        <v>0.47176982910224047</v>
      </c>
      <c r="H3" s="23">
        <f>VLOOKUP(A3,'dés en pct par FAP'!$A$2:$B$84,2,FALSE)</f>
        <v>0.44485658555852242</v>
      </c>
      <c r="I3" s="43">
        <f>0.055</f>
        <v>5.5E-2</v>
      </c>
      <c r="J3" s="23">
        <f t="shared" ref="J3:J12" si="2">G3/D3</f>
        <v>0.79806622015576334</v>
      </c>
      <c r="K3" s="23">
        <f t="shared" ref="K3:K12" si="3">-E3</f>
        <v>0.11424699843380627</v>
      </c>
      <c r="L3" s="23">
        <f t="shared" ref="L3:L12" si="4">ABS(B3)</f>
        <v>4.4890876677238262E-2</v>
      </c>
      <c r="M3" s="5">
        <f t="shared" ref="M3:M9" si="5">M4+1.5</f>
        <v>14.25</v>
      </c>
      <c r="N3" s="25">
        <v>2.3910397707422573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46</v>
      </c>
      <c r="B4" s="11">
        <v>0.18703949503264575</v>
      </c>
      <c r="C4" s="11">
        <v>0.41805694424482825</v>
      </c>
      <c r="D4" s="1">
        <f t="shared" si="0"/>
        <v>0.60509643927747403</v>
      </c>
      <c r="E4" s="1">
        <v>-0.15642246968426252</v>
      </c>
      <c r="F4" s="6">
        <v>-1.1929730883862259E-2</v>
      </c>
      <c r="G4" s="1">
        <f t="shared" si="1"/>
        <v>0.43674423870934925</v>
      </c>
      <c r="H4" s="23">
        <f>VLOOKUP(A4,'dés en pct par FAP'!$A$2:$B$84,2,FALSE)</f>
        <v>0.42425142176869124</v>
      </c>
      <c r="I4" s="43">
        <f>C3-D4+I3</f>
        <v>8.5935644967931102E-2</v>
      </c>
      <c r="J4" s="23">
        <f t="shared" si="2"/>
        <v>0.7217762498005299</v>
      </c>
      <c r="K4" s="23">
        <f t="shared" si="3"/>
        <v>0.15642246968426252</v>
      </c>
      <c r="L4" s="23">
        <f t="shared" si="4"/>
        <v>0.18703949503264575</v>
      </c>
      <c r="M4" s="5">
        <f t="shared" si="5"/>
        <v>12.75</v>
      </c>
      <c r="N4" s="25">
        <v>12.501762004470518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49</v>
      </c>
      <c r="B5" s="11">
        <v>0.18886443491297764</v>
      </c>
      <c r="C5" s="11">
        <v>0.34648682873858028</v>
      </c>
      <c r="D5" s="1">
        <f t="shared" si="0"/>
        <v>0.53535126365155794</v>
      </c>
      <c r="E5" s="1">
        <v>-0.14661953853232873</v>
      </c>
      <c r="F5" s="6">
        <v>-6.5644671795690316E-3</v>
      </c>
      <c r="G5" s="1">
        <f t="shared" si="1"/>
        <v>0.38216725793966017</v>
      </c>
      <c r="H5" s="23">
        <f>VLOOKUP(A5,'dés en pct par FAP'!$A$2:$B$84,2,FALSE)</f>
        <v>0.33221214073854716</v>
      </c>
      <c r="I5" s="43">
        <f>D4-D5+I4</f>
        <v>0.15568082059384719</v>
      </c>
      <c r="J5" s="23">
        <f t="shared" si="2"/>
        <v>0.71386262420107016</v>
      </c>
      <c r="K5" s="23">
        <f t="shared" si="3"/>
        <v>0.14661953853232873</v>
      </c>
      <c r="L5" s="23">
        <f t="shared" si="4"/>
        <v>0.18886443491297764</v>
      </c>
      <c r="M5" s="5">
        <f t="shared" si="5"/>
        <v>11.25</v>
      </c>
      <c r="N5" s="25">
        <v>9.3695700290857484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51</v>
      </c>
      <c r="B6" s="11">
        <v>0.25183002686235251</v>
      </c>
      <c r="C6" s="11">
        <v>0.29604821299030165</v>
      </c>
      <c r="D6" s="1">
        <f t="shared" si="0"/>
        <v>0.54787823985265416</v>
      </c>
      <c r="E6" s="1">
        <v>-0.16383403056907744</v>
      </c>
      <c r="F6" s="6">
        <v>-4.6228866841153814E-2</v>
      </c>
      <c r="G6" s="1">
        <f t="shared" si="1"/>
        <v>0.33781534244242295</v>
      </c>
      <c r="H6" s="23">
        <f>VLOOKUP(A6,'dés en pct par FAP'!$A$2:$B$84,2,FALSE)</f>
        <v>0.23233861927468746</v>
      </c>
      <c r="I6" s="43">
        <f>D5-D6+I5</f>
        <v>0.14315384439275097</v>
      </c>
      <c r="J6" s="23">
        <f t="shared" si="2"/>
        <v>0.61658835461922101</v>
      </c>
      <c r="K6" s="23">
        <f t="shared" si="3"/>
        <v>0.16383403056907744</v>
      </c>
      <c r="L6" s="23">
        <f t="shared" si="4"/>
        <v>0.25183002686235251</v>
      </c>
      <c r="M6" s="5">
        <f t="shared" si="5"/>
        <v>9.75</v>
      </c>
      <c r="N6" s="25">
        <v>7.6993833301129957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19" t="s">
        <v>48</v>
      </c>
      <c r="B7" s="11">
        <v>9.3951306867804049E-2</v>
      </c>
      <c r="C7" s="11">
        <v>0.31649569559167368</v>
      </c>
      <c r="D7" s="1">
        <f t="shared" si="0"/>
        <v>0.41044700245947774</v>
      </c>
      <c r="E7" s="1">
        <v>-7.5151427049133926E-2</v>
      </c>
      <c r="F7" s="6">
        <v>2.4913696040143631E-3</v>
      </c>
      <c r="G7" s="1">
        <f t="shared" si="1"/>
        <v>0.33778694501435819</v>
      </c>
      <c r="H7" s="23">
        <f>VLOOKUP(A7,'dés en pct par FAP'!$A$2:$B$84,2,FALSE)</f>
        <v>0.31361956644457617</v>
      </c>
      <c r="I7" s="43">
        <f>D6-D7-F7+I6</f>
        <v>0.27809371218191303</v>
      </c>
      <c r="J7" s="34">
        <f t="shared" si="2"/>
        <v>0.82297335098142643</v>
      </c>
      <c r="K7" s="23">
        <f t="shared" si="3"/>
        <v>7.5151427049133926E-2</v>
      </c>
      <c r="L7" s="23">
        <f t="shared" si="4"/>
        <v>9.3951306867804049E-2</v>
      </c>
      <c r="M7" s="5">
        <f t="shared" si="5"/>
        <v>8.25</v>
      </c>
      <c r="N7" s="25">
        <v>3.268493959765491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ht="30" x14ac:dyDescent="0.25">
      <c r="A8" s="47" t="s">
        <v>143</v>
      </c>
      <c r="B8" s="11">
        <v>3.6570192535880952E-2</v>
      </c>
      <c r="C8" s="11">
        <v>0.42524953668728738</v>
      </c>
      <c r="D8" s="1">
        <f t="shared" si="0"/>
        <v>0.46181972922316833</v>
      </c>
      <c r="E8" s="1">
        <v>-0.10915385958809584</v>
      </c>
      <c r="F8" s="6">
        <v>-3.6493497612769869E-2</v>
      </c>
      <c r="G8" s="1">
        <f t="shared" si="1"/>
        <v>0.31617237202230264</v>
      </c>
      <c r="H8" s="23">
        <f>VLOOKUP(A8,'dés en pct par FAP'!$A$2:$B$84,2,FALSE)</f>
        <v>0.27484860907174091</v>
      </c>
      <c r="I8" s="43">
        <f>D7-D8+I7</f>
        <v>0.22672098541822244</v>
      </c>
      <c r="J8" s="23">
        <f t="shared" si="2"/>
        <v>0.684622921056533</v>
      </c>
      <c r="K8" s="23">
        <f t="shared" si="3"/>
        <v>0.10915385958809584</v>
      </c>
      <c r="L8" s="23">
        <f t="shared" si="4"/>
        <v>3.6570192535880952E-2</v>
      </c>
      <c r="M8" s="5">
        <f t="shared" si="5"/>
        <v>6.75</v>
      </c>
      <c r="N8" s="25">
        <v>6.0298639000975491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47</v>
      </c>
      <c r="B9" s="11">
        <v>0.17761038772641191</v>
      </c>
      <c r="C9" s="11">
        <v>0.3105481506433091</v>
      </c>
      <c r="D9" s="1">
        <f t="shared" si="0"/>
        <v>0.48815853836972101</v>
      </c>
      <c r="E9" s="1">
        <v>-0.18275341692115959</v>
      </c>
      <c r="F9" s="6">
        <v>-1.5920967302324809E-2</v>
      </c>
      <c r="G9" s="1">
        <f t="shared" si="1"/>
        <v>0.28948415414623663</v>
      </c>
      <c r="H9" s="23">
        <f>VLOOKUP(A9,'dés en pct par FAP'!$A$2:$B$84,2,FALSE)</f>
        <v>0.24317775285770563</v>
      </c>
      <c r="I9" s="43">
        <f>D8-D9+I8</f>
        <v>0.20038217627166977</v>
      </c>
      <c r="J9" s="23">
        <f t="shared" si="2"/>
        <v>0.59301257971029775</v>
      </c>
      <c r="K9" s="23">
        <f t="shared" si="3"/>
        <v>0.18275341692115959</v>
      </c>
      <c r="L9" s="23">
        <f t="shared" si="4"/>
        <v>0.17761038772641191</v>
      </c>
      <c r="M9" s="5">
        <f t="shared" si="5"/>
        <v>5.25</v>
      </c>
      <c r="N9" s="25">
        <v>1.1498999173756259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52</v>
      </c>
      <c r="B10" s="11">
        <v>0.16885053656974297</v>
      </c>
      <c r="C10" s="11">
        <v>0.3189403004327076</v>
      </c>
      <c r="D10" s="1">
        <f t="shared" si="0"/>
        <v>0.48779083700245057</v>
      </c>
      <c r="E10" s="1">
        <v>-0.15672586420954923</v>
      </c>
      <c r="F10" s="1">
        <v>-5.6257140688637866E-2</v>
      </c>
      <c r="G10" s="1">
        <f t="shared" si="1"/>
        <v>0.27480783210426352</v>
      </c>
      <c r="H10" s="23">
        <f>VLOOKUP(A10,'dés en pct par FAP'!$A$2:$B$84,2,FALSE)</f>
        <v>0.1643308652964707</v>
      </c>
      <c r="I10" s="43">
        <f>D9-D10+I9</f>
        <v>0.2007498776389402</v>
      </c>
      <c r="J10" s="23">
        <f t="shared" si="2"/>
        <v>0.56337227200289319</v>
      </c>
      <c r="K10" s="23">
        <f t="shared" si="3"/>
        <v>0.15672586420954923</v>
      </c>
      <c r="L10" s="23">
        <f t="shared" si="4"/>
        <v>0.16885053656974297</v>
      </c>
      <c r="M10" s="5">
        <f>M11+1.5</f>
        <v>3.75</v>
      </c>
      <c r="N10" s="25">
        <v>5.9204558915960233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s="19" t="s">
        <v>56</v>
      </c>
      <c r="B11" s="11">
        <v>-3.2511585104039668E-2</v>
      </c>
      <c r="C11" s="11">
        <v>0.40239054982536687</v>
      </c>
      <c r="D11" s="1">
        <f t="shared" si="0"/>
        <v>0.3698789647213272</v>
      </c>
      <c r="E11" s="1">
        <v>-9.0349384710809472E-2</v>
      </c>
      <c r="F11" s="6">
        <v>-1.1254338932528505E-2</v>
      </c>
      <c r="G11" s="1">
        <f t="shared" si="1"/>
        <v>0.26827524107798922</v>
      </c>
      <c r="H11" s="23">
        <f>VLOOKUP(A11,'dés en pct par FAP'!$A$2:$B$84,2,FALSE)</f>
        <v>0.26121761697380452</v>
      </c>
      <c r="I11" s="43">
        <f>D10-C11+I10</f>
        <v>0.2861501648160239</v>
      </c>
      <c r="J11" s="23">
        <f t="shared" si="2"/>
        <v>0.72530548278167739</v>
      </c>
      <c r="K11" s="23">
        <f t="shared" si="3"/>
        <v>9.0349384710809472E-2</v>
      </c>
      <c r="L11" s="23">
        <f t="shared" si="4"/>
        <v>3.2511585104039668E-2</v>
      </c>
      <c r="M11" s="5">
        <v>2.25</v>
      </c>
      <c r="N11" s="25">
        <v>6.2119140039564336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53</v>
      </c>
      <c r="B12" s="11">
        <v>6.3081440497118932E-2</v>
      </c>
      <c r="C12" s="11">
        <v>0.34986747954122432</v>
      </c>
      <c r="D12" s="1">
        <f t="shared" si="0"/>
        <v>0.41294892003834327</v>
      </c>
      <c r="E12" s="1">
        <v>-0.14634168088687718</v>
      </c>
      <c r="F12" s="6">
        <v>-9.2817827478273312E-4</v>
      </c>
      <c r="G12" s="1">
        <f t="shared" si="1"/>
        <v>0.26567906087668336</v>
      </c>
      <c r="H12" s="23">
        <f>VLOOKUP(A12,'dés en pct par FAP'!$A$2:$B$84,2,FALSE)</f>
        <v>0.21566417589291803</v>
      </c>
      <c r="I12" s="43">
        <f>C11-D12+I11</f>
        <v>0.2755917946030475</v>
      </c>
      <c r="J12" s="23">
        <f t="shared" si="2"/>
        <v>0.64337027652721412</v>
      </c>
      <c r="K12" s="23">
        <f t="shared" si="3"/>
        <v>0.14634168088687718</v>
      </c>
      <c r="L12" s="23">
        <f t="shared" si="4"/>
        <v>6.3081440497118932E-2</v>
      </c>
      <c r="M12" s="5">
        <v>0.75</v>
      </c>
      <c r="N12" s="25">
        <v>0.87329984748810685</v>
      </c>
      <c r="O12" s="31"/>
      <c r="P12" s="41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C13" s="11"/>
      <c r="E13" s="2"/>
      <c r="F13" s="2"/>
      <c r="G13" s="2"/>
      <c r="P13" s="3"/>
    </row>
    <row r="14" spans="1:33" x14ac:dyDescent="0.25">
      <c r="B14" s="2"/>
      <c r="C14" s="2"/>
      <c r="D14" s="2"/>
      <c r="E14" s="2"/>
      <c r="F14" s="2"/>
      <c r="G14" s="2"/>
      <c r="I14" s="2"/>
      <c r="J14" s="2"/>
      <c r="L14" s="2"/>
    </row>
    <row r="15" spans="1:33" x14ac:dyDescent="0.25">
      <c r="B15" s="2"/>
      <c r="C15" s="2"/>
      <c r="D15" s="2"/>
      <c r="E15" s="2"/>
      <c r="F15" s="2"/>
      <c r="G15" s="1"/>
      <c r="H15" s="2"/>
      <c r="I15" s="2"/>
      <c r="J15" s="2"/>
      <c r="K15" s="2"/>
      <c r="L15" s="2"/>
    </row>
    <row r="16" spans="1:33" x14ac:dyDescent="0.25">
      <c r="A16" s="3"/>
      <c r="B16" s="23"/>
      <c r="C16" s="25"/>
      <c r="D16" s="2"/>
      <c r="E16" s="2"/>
      <c r="F16" s="2"/>
      <c r="H16" s="2"/>
      <c r="I16" s="2"/>
      <c r="J16" s="2"/>
      <c r="K16" s="2"/>
      <c r="L16" s="2"/>
    </row>
    <row r="17" spans="1:18" x14ac:dyDescent="0.25">
      <c r="A17" s="3"/>
      <c r="B17" s="23"/>
      <c r="C17" s="3"/>
      <c r="D17" s="2"/>
      <c r="E17" s="2"/>
      <c r="F17" s="2"/>
      <c r="H17" s="2"/>
      <c r="I17" s="1"/>
      <c r="J17" s="1"/>
      <c r="K17" s="2"/>
      <c r="L17" s="2"/>
    </row>
    <row r="18" spans="1:18" x14ac:dyDescent="0.25">
      <c r="A18" s="3"/>
      <c r="B18" s="23"/>
      <c r="C18" s="3"/>
      <c r="D18" s="2"/>
      <c r="E18" s="2"/>
      <c r="F18" s="2"/>
      <c r="H18" s="2"/>
      <c r="I18" s="2"/>
      <c r="J18" s="2"/>
      <c r="K18" s="2"/>
      <c r="L18" s="2"/>
    </row>
    <row r="19" spans="1:18" x14ac:dyDescent="0.25">
      <c r="A19" s="3"/>
      <c r="B19" s="23"/>
      <c r="C19" s="25"/>
      <c r="D19" s="2"/>
      <c r="E19" s="2"/>
      <c r="F19" s="2"/>
      <c r="H19" s="2"/>
      <c r="I19" s="2"/>
      <c r="J19" s="2"/>
      <c r="K19" s="2"/>
      <c r="L19" s="2"/>
      <c r="R19" s="24"/>
    </row>
    <row r="20" spans="1:18" x14ac:dyDescent="0.25">
      <c r="A20" s="3"/>
      <c r="B20" s="23"/>
      <c r="C20" s="3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2"/>
      <c r="J21" s="2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3"/>
      <c r="D23" s="2"/>
      <c r="E23" s="2"/>
      <c r="F23" s="2"/>
      <c r="H23" s="2"/>
      <c r="I23" s="2"/>
      <c r="J23" s="2"/>
      <c r="K23" s="2"/>
      <c r="L23" s="2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</row>
    <row r="31" spans="1:18" x14ac:dyDescent="0.25">
      <c r="D31" s="2"/>
      <c r="E31" s="2"/>
      <c r="F31" s="2"/>
      <c r="G31" s="1"/>
      <c r="H31" s="2"/>
      <c r="I31" s="2"/>
      <c r="J31" s="2"/>
      <c r="K31" s="2"/>
      <c r="O31" s="22"/>
    </row>
    <row r="32" spans="1:18" x14ac:dyDescent="0.25">
      <c r="D32" s="2"/>
      <c r="E32" s="2"/>
      <c r="F32" s="2"/>
      <c r="G32" s="1"/>
      <c r="H32" s="2"/>
      <c r="I32" s="2"/>
      <c r="J32" s="2"/>
      <c r="K32" s="2"/>
      <c r="N32" s="2"/>
      <c r="O32" s="2"/>
    </row>
    <row r="33" spans="2:17" x14ac:dyDescent="0.25">
      <c r="N33" s="2"/>
      <c r="O33" s="2"/>
      <c r="P33" s="2"/>
    </row>
    <row r="34" spans="2:17" x14ac:dyDescent="0.25">
      <c r="N34" s="2"/>
      <c r="O34" s="2"/>
      <c r="P34" s="2"/>
    </row>
    <row r="35" spans="2:17" x14ac:dyDescent="0.25">
      <c r="N35" s="2"/>
      <c r="O35" s="2"/>
      <c r="P35" s="2"/>
    </row>
    <row r="36" spans="2:17" x14ac:dyDescent="0.25">
      <c r="N36" s="2"/>
      <c r="O36" s="2"/>
      <c r="P36" s="2"/>
      <c r="Q36" s="2"/>
    </row>
    <row r="37" spans="2:17" x14ac:dyDescent="0.25">
      <c r="N37" s="2"/>
      <c r="O37" s="2"/>
      <c r="P37" s="2"/>
      <c r="Q37" s="2"/>
    </row>
    <row r="38" spans="2:17" x14ac:dyDescent="0.25">
      <c r="N38" s="2"/>
      <c r="O38" s="2"/>
      <c r="P38" s="2"/>
      <c r="Q38" s="2"/>
    </row>
    <row r="39" spans="2:17" x14ac:dyDescent="0.25">
      <c r="N39" s="2"/>
      <c r="O39" s="2"/>
      <c r="P39" s="2"/>
      <c r="Q39" s="2"/>
    </row>
    <row r="40" spans="2:17" x14ac:dyDescent="0.25">
      <c r="N40" s="2"/>
      <c r="O40" s="2"/>
      <c r="P40" s="2"/>
      <c r="Q40" s="2"/>
    </row>
    <row r="41" spans="2:17" x14ac:dyDescent="0.25">
      <c r="N41" s="2"/>
      <c r="O41" s="2"/>
      <c r="P41" s="2"/>
      <c r="Q41" s="2"/>
    </row>
    <row r="42" spans="2:17" x14ac:dyDescent="0.25">
      <c r="B42" s="2"/>
      <c r="C42" s="2"/>
      <c r="N42" s="2"/>
      <c r="O42" s="2"/>
      <c r="P42" s="2"/>
      <c r="Q42" s="2"/>
    </row>
    <row r="43" spans="2:17" x14ac:dyDescent="0.25">
      <c r="N43" s="2"/>
      <c r="O43" s="2"/>
      <c r="P43" s="2"/>
      <c r="Q43" s="2"/>
    </row>
    <row r="44" spans="2:17" x14ac:dyDescent="0.25">
      <c r="N44" s="2"/>
      <c r="O44" s="2"/>
      <c r="P44" s="2"/>
      <c r="Q44" s="2"/>
    </row>
    <row r="45" spans="2:17" x14ac:dyDescent="0.25">
      <c r="N45" s="2"/>
      <c r="O45" s="2"/>
      <c r="P45" s="2"/>
      <c r="Q45" s="2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zoomScale="45" zoomScaleNormal="70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140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129</v>
      </c>
      <c r="I2" s="2" t="s">
        <v>42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19" t="s">
        <v>49</v>
      </c>
      <c r="B3" s="11">
        <v>0.16493141013096652</v>
      </c>
      <c r="C3" s="11">
        <v>0.34564302109616313</v>
      </c>
      <c r="D3" s="1">
        <f t="shared" ref="D3:D12" si="0">SUM(B3:C3)</f>
        <v>0.51057443122712964</v>
      </c>
      <c r="E3" s="1">
        <v>-0.169226737248662</v>
      </c>
      <c r="F3" s="6">
        <v>-5.9699096337714633E-4</v>
      </c>
      <c r="G3" s="1">
        <f t="shared" ref="G3:G12" si="1">B3+C3+E3+F3</f>
        <v>0.34075070301509053</v>
      </c>
      <c r="H3" s="23">
        <f>VLOOKUP(A3,'dés en pct par FAP'!$A$2:$B$84,2,FALSE)</f>
        <v>0.33221214073854716</v>
      </c>
      <c r="I3" s="43">
        <f>0.18</f>
        <v>0.18</v>
      </c>
      <c r="J3" s="23">
        <f t="shared" ref="J3:J12" si="2">G3/D3</f>
        <v>0.66738693160979534</v>
      </c>
      <c r="K3" s="23">
        <f t="shared" ref="K3:K12" si="3">-E3</f>
        <v>0.169226737248662</v>
      </c>
      <c r="L3" s="23">
        <f t="shared" ref="L3:L12" si="4">ABS(B3)</f>
        <v>0.16493141013096652</v>
      </c>
      <c r="M3" s="5">
        <f t="shared" ref="M3:M9" si="5">M4+1.5</f>
        <v>14.25</v>
      </c>
      <c r="N3" s="25">
        <v>8.0142807387373995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ht="30" x14ac:dyDescent="0.25">
      <c r="A4" s="47" t="s">
        <v>143</v>
      </c>
      <c r="B4" s="11">
        <v>1.3676358284363097E-2</v>
      </c>
      <c r="C4" s="11">
        <v>0.41670144047423341</v>
      </c>
      <c r="D4" s="1">
        <f t="shared" si="0"/>
        <v>0.4303777987585965</v>
      </c>
      <c r="E4" s="1">
        <v>-0.12586764886386481</v>
      </c>
      <c r="F4" s="6">
        <v>1.7700636206459272E-2</v>
      </c>
      <c r="G4" s="1">
        <f t="shared" si="1"/>
        <v>0.32221078610119097</v>
      </c>
      <c r="H4" s="23">
        <f>VLOOKUP(A4,'dés en pct par FAP'!$A$2:$B$84,2,FALSE)</f>
        <v>0.27484860907174091</v>
      </c>
      <c r="I4" s="43">
        <f>D3-D4-F4+I3</f>
        <v>0.24249599626207385</v>
      </c>
      <c r="J4" s="23">
        <f t="shared" si="2"/>
        <v>0.74866962708251228</v>
      </c>
      <c r="K4" s="23">
        <f t="shared" si="3"/>
        <v>0.12586764886386481</v>
      </c>
      <c r="L4" s="23">
        <f t="shared" si="4"/>
        <v>1.3676358284363097E-2</v>
      </c>
      <c r="M4" s="5">
        <f t="shared" si="5"/>
        <v>12.75</v>
      </c>
      <c r="N4" s="25">
        <v>5.2827804660441036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56</v>
      </c>
      <c r="B5" s="11">
        <v>-1.3433770566097731E-2</v>
      </c>
      <c r="C5" s="11">
        <v>0.38675505924525866</v>
      </c>
      <c r="D5" s="1">
        <f t="shared" si="0"/>
        <v>0.37332128867916092</v>
      </c>
      <c r="E5" s="1">
        <v>-5.1124210630392075E-2</v>
      </c>
      <c r="F5" s="6">
        <v>-5.5172454067133579E-3</v>
      </c>
      <c r="G5" s="1">
        <f t="shared" si="1"/>
        <v>0.31667983264205551</v>
      </c>
      <c r="H5" s="23">
        <f>VLOOKUP(A5,'dés en pct par FAP'!$A$2:$B$84,2,FALSE)</f>
        <v>0.26121761697380452</v>
      </c>
      <c r="I5" s="43">
        <f>D4-D5-F5+I4</f>
        <v>0.30506975174822282</v>
      </c>
      <c r="J5" s="23">
        <f t="shared" si="2"/>
        <v>0.84827691922550896</v>
      </c>
      <c r="K5" s="23">
        <f t="shared" si="3"/>
        <v>5.1124210630392075E-2</v>
      </c>
      <c r="L5" s="23">
        <f t="shared" si="4"/>
        <v>1.3433770566097731E-2</v>
      </c>
      <c r="M5" s="5">
        <f t="shared" si="5"/>
        <v>11.25</v>
      </c>
      <c r="N5" s="25">
        <v>6.2654625904058925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48</v>
      </c>
      <c r="B6" s="11">
        <v>6.2876015306169958E-2</v>
      </c>
      <c r="C6" s="11">
        <v>0.34785480281152381</v>
      </c>
      <c r="D6" s="1">
        <f t="shared" si="0"/>
        <v>0.41073081811769374</v>
      </c>
      <c r="E6" s="1">
        <v>-9.1785548404838282E-2</v>
      </c>
      <c r="F6" s="6">
        <v>-9.7147017251053031E-3</v>
      </c>
      <c r="G6" s="1">
        <f t="shared" si="1"/>
        <v>0.30923056798775017</v>
      </c>
      <c r="H6" s="23">
        <f>VLOOKUP(A6,'dés en pct par FAP'!$A$2:$B$84,2,FALSE)</f>
        <v>0.31361956644457617</v>
      </c>
      <c r="I6" s="43">
        <f>D5-D6-F6+I5</f>
        <v>0.2773749240347953</v>
      </c>
      <c r="J6" s="23">
        <f t="shared" si="2"/>
        <v>0.75287890352347764</v>
      </c>
      <c r="K6" s="23">
        <f t="shared" si="3"/>
        <v>9.1785548404838282E-2</v>
      </c>
      <c r="L6" s="23">
        <f t="shared" si="4"/>
        <v>6.2876015306169958E-2</v>
      </c>
      <c r="M6" s="5">
        <f t="shared" si="5"/>
        <v>9.75</v>
      </c>
      <c r="N6" s="25">
        <v>2.2519676024142874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19" t="s">
        <v>45</v>
      </c>
      <c r="B7" s="11">
        <v>-0.24748202547631082</v>
      </c>
      <c r="C7" s="11">
        <v>0.65585297767834538</v>
      </c>
      <c r="D7" s="1">
        <f t="shared" si="0"/>
        <v>0.40837095220203457</v>
      </c>
      <c r="E7" s="1">
        <v>-9.472495122100387E-2</v>
      </c>
      <c r="F7" s="6">
        <v>-1.1107101068509592E-2</v>
      </c>
      <c r="G7" s="1">
        <f t="shared" si="1"/>
        <v>0.30253889991252109</v>
      </c>
      <c r="H7" s="23">
        <f>VLOOKUP(A7,'dés en pct par FAP'!$A$2:$B$84,2,FALSE)</f>
        <v>0.44485658555852242</v>
      </c>
      <c r="I7" s="43">
        <f>D6-C7+I6</f>
        <v>3.2252764474143658E-2</v>
      </c>
      <c r="J7" s="34">
        <f t="shared" si="2"/>
        <v>0.740843339324598</v>
      </c>
      <c r="K7" s="23">
        <f t="shared" si="3"/>
        <v>9.472495122100387E-2</v>
      </c>
      <c r="L7" s="23">
        <f t="shared" si="4"/>
        <v>0.24748202547631082</v>
      </c>
      <c r="M7" s="5">
        <f t="shared" si="5"/>
        <v>8.25</v>
      </c>
      <c r="N7" s="25">
        <v>1.2566599848339359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46</v>
      </c>
      <c r="B8" s="11">
        <v>2.9766234500705504E-2</v>
      </c>
      <c r="C8" s="11">
        <v>0.41764231836044752</v>
      </c>
      <c r="D8" s="1">
        <f t="shared" si="0"/>
        <v>0.447408552861153</v>
      </c>
      <c r="E8" s="1">
        <v>-0.15333396251177822</v>
      </c>
      <c r="F8" s="6">
        <v>-1.6791555612521211E-3</v>
      </c>
      <c r="G8" s="1">
        <f t="shared" si="1"/>
        <v>0.29239543478812263</v>
      </c>
      <c r="H8" s="23">
        <f>VLOOKUP(A8,'dés en pct par FAP'!$A$2:$B$84,2,FALSE)</f>
        <v>0.42425142176869124</v>
      </c>
      <c r="I8" s="43">
        <f>C7-D8+I7</f>
        <v>0.24069718929133604</v>
      </c>
      <c r="J8" s="23">
        <f t="shared" si="2"/>
        <v>0.65353116948317136</v>
      </c>
      <c r="K8" s="23">
        <f t="shared" si="3"/>
        <v>0.15333396251177822</v>
      </c>
      <c r="L8" s="23">
        <f t="shared" si="4"/>
        <v>2.9766234500705504E-2</v>
      </c>
      <c r="M8" s="5">
        <f t="shared" si="5"/>
        <v>6.75</v>
      </c>
      <c r="N8" s="25">
        <v>6.7229316548490745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53</v>
      </c>
      <c r="B9" s="11">
        <v>0.23272237637082527</v>
      </c>
      <c r="C9" s="11">
        <v>0.26422721046851033</v>
      </c>
      <c r="D9" s="1">
        <f t="shared" si="0"/>
        <v>0.4969495868393356</v>
      </c>
      <c r="E9" s="1">
        <v>-0.26226362692091143</v>
      </c>
      <c r="F9" s="6">
        <v>-8.4798490931079114E-3</v>
      </c>
      <c r="G9" s="1">
        <f t="shared" si="1"/>
        <v>0.22620611082531625</v>
      </c>
      <c r="H9" s="23">
        <f>VLOOKUP(A9,'dés en pct par FAP'!$A$2:$B$84,2,FALSE)</f>
        <v>0.21566417589291803</v>
      </c>
      <c r="I9" s="43">
        <f>D8-D9+I8</f>
        <v>0.19115615531315344</v>
      </c>
      <c r="J9" s="23">
        <f t="shared" si="2"/>
        <v>0.45518925222177309</v>
      </c>
      <c r="K9" s="23">
        <f t="shared" si="3"/>
        <v>0.26226362692091143</v>
      </c>
      <c r="L9" s="23">
        <f t="shared" si="4"/>
        <v>0.23272237637082527</v>
      </c>
      <c r="M9" s="5">
        <f t="shared" si="5"/>
        <v>5.25</v>
      </c>
      <c r="N9" s="25">
        <v>0.94002840605133375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50</v>
      </c>
      <c r="B10" s="11">
        <v>-1.7633328134149934E-2</v>
      </c>
      <c r="C10" s="11">
        <v>0.3793786753432789</v>
      </c>
      <c r="D10" s="1">
        <f t="shared" si="0"/>
        <v>0.36174534720912899</v>
      </c>
      <c r="E10" s="1">
        <v>-0.1116632430901395</v>
      </c>
      <c r="F10" s="1">
        <v>-2.9935828664429499E-2</v>
      </c>
      <c r="G10" s="1">
        <f t="shared" si="1"/>
        <v>0.22014627545455995</v>
      </c>
      <c r="H10" s="23">
        <f>VLOOKUP(A10,'dés en pct par FAP'!$A$2:$B$84,2,FALSE)</f>
        <v>0.24633616838058109</v>
      </c>
      <c r="I10" s="43">
        <f>D9-C10+I9</f>
        <v>0.30872706680921014</v>
      </c>
      <c r="J10" s="23">
        <f t="shared" si="2"/>
        <v>0.60856698545811827</v>
      </c>
      <c r="K10" s="23">
        <f t="shared" si="3"/>
        <v>0.1116632430901395</v>
      </c>
      <c r="L10" s="23">
        <f t="shared" si="4"/>
        <v>1.7633328134149934E-2</v>
      </c>
      <c r="M10" s="5">
        <f>M11+1.5</f>
        <v>3.75</v>
      </c>
      <c r="N10" s="25">
        <v>1.8436070653782488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ht="45" x14ac:dyDescent="0.25">
      <c r="A11" s="47" t="s">
        <v>145</v>
      </c>
      <c r="B11" s="11">
        <v>2.1971164692919515E-2</v>
      </c>
      <c r="C11" s="11">
        <v>0.44051867930151434</v>
      </c>
      <c r="D11" s="1">
        <f t="shared" si="0"/>
        <v>0.46248984399443382</v>
      </c>
      <c r="E11" s="1">
        <v>-0.21936701151749965</v>
      </c>
      <c r="F11" s="6">
        <v>-2.4240328817131736E-2</v>
      </c>
      <c r="G11" s="1">
        <f t="shared" si="1"/>
        <v>0.21888250365980244</v>
      </c>
      <c r="H11" s="23">
        <f>VLOOKUP(A11,'dés en pct par FAP'!$A$2:$B$84,2,FALSE)</f>
        <v>6.0438928943421219E-2</v>
      </c>
      <c r="I11" s="43">
        <f>D10-C11+I10</f>
        <v>0.22995373471682479</v>
      </c>
      <c r="J11" s="23">
        <f t="shared" si="2"/>
        <v>0.4732698598727213</v>
      </c>
      <c r="K11" s="23">
        <f t="shared" si="3"/>
        <v>0.21936701151749965</v>
      </c>
      <c r="L11" s="23">
        <f t="shared" si="4"/>
        <v>2.1971164692919515E-2</v>
      </c>
      <c r="M11" s="5">
        <v>2.25</v>
      </c>
      <c r="N11" s="25">
        <v>0.27387668354907829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51</v>
      </c>
      <c r="B12" s="11">
        <v>7.0923236963352898E-2</v>
      </c>
      <c r="C12" s="11">
        <v>0.32027252308724852</v>
      </c>
      <c r="D12" s="1">
        <f t="shared" si="0"/>
        <v>0.39119576005060142</v>
      </c>
      <c r="E12" s="1">
        <v>-0.18658736721826166</v>
      </c>
      <c r="F12" s="6">
        <v>-7.9446222317487673E-5</v>
      </c>
      <c r="G12" s="1">
        <f t="shared" si="1"/>
        <v>0.20452894661002227</v>
      </c>
      <c r="H12" s="23">
        <f>VLOOKUP(A12,'dés en pct par FAP'!$A$2:$B$84,2,FALSE)</f>
        <v>0.23233861927468746</v>
      </c>
      <c r="I12" s="43">
        <f>D11-D12+I11</f>
        <v>0.3012478186606572</v>
      </c>
      <c r="J12" s="23">
        <f t="shared" si="2"/>
        <v>0.52283017224820205</v>
      </c>
      <c r="K12" s="23">
        <f t="shared" si="3"/>
        <v>0.18658736721826166</v>
      </c>
      <c r="L12" s="23">
        <f t="shared" si="4"/>
        <v>7.0923236963352898E-2</v>
      </c>
      <c r="M12" s="5">
        <v>0.75</v>
      </c>
      <c r="N12" s="25">
        <v>3.1883620406014739</v>
      </c>
      <c r="O12" s="31"/>
      <c r="P12" s="41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C13" s="11"/>
      <c r="E13" s="2"/>
      <c r="F13" s="2"/>
      <c r="G13" s="2"/>
      <c r="P13" s="3"/>
    </row>
    <row r="14" spans="1:33" x14ac:dyDescent="0.25">
      <c r="B14" s="2"/>
      <c r="C14" s="2"/>
      <c r="D14" s="2"/>
      <c r="E14" s="2"/>
      <c r="F14" s="2"/>
      <c r="G14" s="2"/>
      <c r="I14" s="2"/>
      <c r="J14" s="2"/>
      <c r="L14" s="2"/>
    </row>
    <row r="15" spans="1:33" x14ac:dyDescent="0.25">
      <c r="B15" s="2"/>
      <c r="C15" s="2"/>
      <c r="D15" s="2"/>
      <c r="E15" s="2"/>
      <c r="F15" s="2"/>
      <c r="G15" s="1"/>
      <c r="H15" s="2"/>
      <c r="I15" s="2"/>
      <c r="J15" s="2"/>
      <c r="K15" s="2"/>
      <c r="L15" s="2"/>
    </row>
    <row r="16" spans="1:33" x14ac:dyDescent="0.25">
      <c r="A16" s="3"/>
      <c r="B16" s="23"/>
      <c r="C16" s="25"/>
      <c r="D16" s="2"/>
      <c r="E16" s="2"/>
      <c r="F16" s="2"/>
      <c r="H16" s="2"/>
      <c r="I16" s="2"/>
      <c r="J16" s="2"/>
      <c r="K16" s="2"/>
      <c r="L16" s="2"/>
    </row>
    <row r="17" spans="1:18" x14ac:dyDescent="0.25">
      <c r="A17" s="3"/>
      <c r="B17" s="23"/>
      <c r="C17" s="3"/>
      <c r="D17" s="2"/>
      <c r="E17" s="2"/>
      <c r="F17" s="2"/>
      <c r="H17" s="2"/>
      <c r="I17" s="1"/>
      <c r="J17" s="1"/>
      <c r="K17" s="2"/>
      <c r="L17" s="2"/>
    </row>
    <row r="18" spans="1:18" x14ac:dyDescent="0.25">
      <c r="A18" s="3"/>
      <c r="B18" s="23"/>
      <c r="C18" s="3"/>
      <c r="D18" s="2"/>
      <c r="E18" s="2"/>
      <c r="F18" s="2"/>
      <c r="H18" s="2"/>
      <c r="I18" s="2"/>
      <c r="J18" s="2"/>
      <c r="K18" s="2"/>
      <c r="L18" s="2"/>
    </row>
    <row r="19" spans="1:18" x14ac:dyDescent="0.25">
      <c r="A19" s="3"/>
      <c r="B19" s="23"/>
      <c r="C19" s="25"/>
      <c r="D19" s="2"/>
      <c r="E19" s="2"/>
      <c r="F19" s="2"/>
      <c r="H19" s="2"/>
      <c r="I19" s="2"/>
      <c r="J19" s="2"/>
      <c r="K19" s="2"/>
      <c r="L19" s="2"/>
      <c r="R19" s="24"/>
    </row>
    <row r="20" spans="1:18" x14ac:dyDescent="0.25">
      <c r="A20" s="3"/>
      <c r="B20" s="23"/>
      <c r="C20" s="3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2"/>
      <c r="J21" s="2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3"/>
      <c r="D23" s="2"/>
      <c r="E23" s="2"/>
      <c r="F23" s="2"/>
      <c r="H23" s="2"/>
      <c r="I23" s="2"/>
      <c r="J23" s="2"/>
      <c r="K23" s="2"/>
      <c r="L23" s="2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</row>
    <row r="31" spans="1:18" x14ac:dyDescent="0.25">
      <c r="D31" s="2"/>
      <c r="E31" s="2"/>
      <c r="F31" s="2"/>
      <c r="G31" s="1"/>
      <c r="H31" s="2"/>
      <c r="I31" s="2"/>
      <c r="J31" s="2"/>
      <c r="K31" s="2"/>
      <c r="O31" s="22"/>
    </row>
    <row r="32" spans="1:18" x14ac:dyDescent="0.25">
      <c r="D32" s="2"/>
      <c r="E32" s="2"/>
      <c r="F32" s="2"/>
      <c r="G32" s="1"/>
      <c r="H32" s="2"/>
      <c r="I32" s="2"/>
      <c r="J32" s="2"/>
      <c r="K32" s="2"/>
      <c r="N32" s="2"/>
      <c r="O32" s="2"/>
    </row>
    <row r="33" spans="2:17" x14ac:dyDescent="0.25">
      <c r="N33" s="2"/>
      <c r="O33" s="2"/>
      <c r="P33" s="2"/>
    </row>
    <row r="34" spans="2:17" x14ac:dyDescent="0.25">
      <c r="N34" s="2"/>
      <c r="O34" s="2"/>
      <c r="P34" s="2"/>
    </row>
    <row r="35" spans="2:17" x14ac:dyDescent="0.25">
      <c r="N35" s="2"/>
      <c r="O35" s="2"/>
      <c r="P35" s="2"/>
    </row>
    <row r="36" spans="2:17" x14ac:dyDescent="0.25">
      <c r="N36" s="2"/>
      <c r="O36" s="2"/>
      <c r="P36" s="2"/>
      <c r="Q36" s="2"/>
    </row>
    <row r="37" spans="2:17" x14ac:dyDescent="0.25">
      <c r="N37" s="2"/>
      <c r="O37" s="2"/>
      <c r="P37" s="2"/>
      <c r="Q37" s="2"/>
    </row>
    <row r="38" spans="2:17" x14ac:dyDescent="0.25">
      <c r="N38" s="2"/>
      <c r="O38" s="2"/>
      <c r="P38" s="2"/>
      <c r="Q38" s="2"/>
    </row>
    <row r="39" spans="2:17" x14ac:dyDescent="0.25">
      <c r="N39" s="2"/>
      <c r="O39" s="2"/>
      <c r="P39" s="2"/>
      <c r="Q39" s="2"/>
    </row>
    <row r="40" spans="2:17" x14ac:dyDescent="0.25">
      <c r="N40" s="2"/>
      <c r="O40" s="2"/>
      <c r="P40" s="2"/>
      <c r="Q40" s="2"/>
    </row>
    <row r="41" spans="2:17" x14ac:dyDescent="0.25">
      <c r="N41" s="2"/>
      <c r="O41" s="2"/>
      <c r="P41" s="2"/>
      <c r="Q41" s="2"/>
    </row>
    <row r="42" spans="2:17" x14ac:dyDescent="0.25">
      <c r="B42" s="2"/>
      <c r="C42" s="2"/>
      <c r="N42" s="2"/>
      <c r="O42" s="2"/>
      <c r="P42" s="2"/>
      <c r="Q42" s="2"/>
    </row>
    <row r="43" spans="2:17" x14ac:dyDescent="0.25">
      <c r="N43" s="2"/>
      <c r="O43" s="2"/>
      <c r="P43" s="2"/>
      <c r="Q43" s="2"/>
    </row>
    <row r="44" spans="2:17" x14ac:dyDescent="0.25">
      <c r="N44" s="2"/>
      <c r="O44" s="2"/>
      <c r="P44" s="2"/>
      <c r="Q44" s="2"/>
    </row>
    <row r="45" spans="2:17" x14ac:dyDescent="0.25">
      <c r="N45" s="2"/>
      <c r="O45" s="2"/>
      <c r="P45" s="2"/>
      <c r="Q45" s="2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zoomScale="62" zoomScaleNormal="70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141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129</v>
      </c>
      <c r="I2" s="2" t="s">
        <v>42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19" t="s">
        <v>46</v>
      </c>
      <c r="B3" s="11">
        <v>0.18327928379217465</v>
      </c>
      <c r="C3" s="11">
        <v>0.40065615663831211</v>
      </c>
      <c r="D3" s="1">
        <f t="shared" ref="D3:D12" si="0">SUM(B3:C3)</f>
        <v>0.58393544043048673</v>
      </c>
      <c r="E3" s="1">
        <v>-0.1395535653720667</v>
      </c>
      <c r="F3" s="6">
        <v>-3.7339111244557989E-3</v>
      </c>
      <c r="G3" s="1">
        <f t="shared" ref="G3:G12" si="1">B3+C3+E3+F3</f>
        <v>0.44064796393396422</v>
      </c>
      <c r="H3" s="23">
        <f>VLOOKUP(A3,'dés en pct par FAP'!$A$2:$B$84,2,FALSE)</f>
        <v>0.42425142176869124</v>
      </c>
      <c r="I3" s="43">
        <f>0.05</f>
        <v>0.05</v>
      </c>
      <c r="J3" s="23">
        <f t="shared" ref="J3:J12" si="2">G3/D3</f>
        <v>0.75461760568790159</v>
      </c>
      <c r="K3" s="23">
        <f t="shared" ref="K3:K12" si="3">-E3</f>
        <v>0.1395535653720667</v>
      </c>
      <c r="L3" s="23">
        <f t="shared" ref="L3:L12" si="4">ABS(B3)</f>
        <v>0.18327928379217465</v>
      </c>
      <c r="M3" s="5">
        <f t="shared" ref="M3:M9" si="5">M4+1.5</f>
        <v>14.25</v>
      </c>
      <c r="N3" s="25">
        <v>27.554385777868021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51</v>
      </c>
      <c r="B4" s="11">
        <v>0.31819038642446434</v>
      </c>
      <c r="C4" s="11">
        <v>0.28013280997077411</v>
      </c>
      <c r="D4" s="1">
        <f t="shared" si="0"/>
        <v>0.59832319639523845</v>
      </c>
      <c r="E4" s="1">
        <v>-0.1503982728000432</v>
      </c>
      <c r="F4" s="6">
        <v>-3.5187254829374626E-2</v>
      </c>
      <c r="G4" s="1">
        <f t="shared" si="1"/>
        <v>0.41273766876582063</v>
      </c>
      <c r="H4" s="23">
        <f>VLOOKUP(A4,'dés en pct par FAP'!$A$2:$B$84,2,FALSE)</f>
        <v>0.23233861927468746</v>
      </c>
      <c r="I4" s="43">
        <f>D3-D4+I3</f>
        <v>3.5612244035248278E-2</v>
      </c>
      <c r="J4" s="23">
        <f t="shared" si="2"/>
        <v>0.68982394674395286</v>
      </c>
      <c r="K4" s="23">
        <f t="shared" si="3"/>
        <v>0.1503982728000432</v>
      </c>
      <c r="L4" s="23">
        <f t="shared" si="4"/>
        <v>0.31819038642446434</v>
      </c>
      <c r="M4" s="5">
        <f t="shared" si="5"/>
        <v>12.75</v>
      </c>
      <c r="N4" s="25">
        <v>17.723859026744922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49</v>
      </c>
      <c r="B5" s="11">
        <v>0.17738413887130056</v>
      </c>
      <c r="C5" s="11">
        <v>0.34003145800972961</v>
      </c>
      <c r="D5" s="1">
        <f t="shared" si="0"/>
        <v>0.51741559688103012</v>
      </c>
      <c r="E5" s="1">
        <v>-0.15881899718312642</v>
      </c>
      <c r="F5" s="6">
        <v>-8.3365162186572698E-3</v>
      </c>
      <c r="G5" s="1">
        <f t="shared" si="1"/>
        <v>0.35026008347924642</v>
      </c>
      <c r="H5" s="23">
        <f>VLOOKUP(A5,'dés en pct par FAP'!$A$2:$B$84,2,FALSE)</f>
        <v>0.33221214073854716</v>
      </c>
      <c r="I5" s="43">
        <f>D4-D5+I4</f>
        <v>0.11651984354945662</v>
      </c>
      <c r="J5" s="23">
        <f t="shared" si="2"/>
        <v>0.67694148686395716</v>
      </c>
      <c r="K5" s="23">
        <f t="shared" si="3"/>
        <v>0.15881899718312642</v>
      </c>
      <c r="L5" s="23">
        <f t="shared" si="4"/>
        <v>0.17738413887130056</v>
      </c>
      <c r="M5" s="5">
        <f t="shared" si="5"/>
        <v>11.25</v>
      </c>
      <c r="N5" s="25">
        <v>13.926593207807471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ht="30" x14ac:dyDescent="0.25">
      <c r="A6" s="47" t="s">
        <v>143</v>
      </c>
      <c r="B6" s="11">
        <v>4.2813807654838477E-2</v>
      </c>
      <c r="C6" s="11">
        <v>0.41675070901382189</v>
      </c>
      <c r="D6" s="1">
        <f t="shared" si="0"/>
        <v>0.45956451666866038</v>
      </c>
      <c r="E6" s="1">
        <v>-0.1137085466817289</v>
      </c>
      <c r="F6" s="6">
        <v>-2.7665315154754715E-2</v>
      </c>
      <c r="G6" s="1">
        <f t="shared" si="1"/>
        <v>0.31819065483217673</v>
      </c>
      <c r="H6" s="23">
        <f>VLOOKUP(A6,'dés en pct par FAP'!$A$2:$B$84,2,FALSE)</f>
        <v>0.27484860907174091</v>
      </c>
      <c r="I6" s="43">
        <f>D5-D6+I5</f>
        <v>0.17437092376182634</v>
      </c>
      <c r="J6" s="23">
        <f t="shared" si="2"/>
        <v>0.69237428759450492</v>
      </c>
      <c r="K6" s="23">
        <f t="shared" si="3"/>
        <v>0.1137085466817289</v>
      </c>
      <c r="L6" s="23">
        <f t="shared" si="4"/>
        <v>4.2813807654838477E-2</v>
      </c>
      <c r="M6" s="5">
        <f t="shared" si="5"/>
        <v>9.75</v>
      </c>
      <c r="N6" s="25">
        <v>11.389936056439883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19" t="s">
        <v>48</v>
      </c>
      <c r="B7" s="11">
        <v>7.1303218404159846E-2</v>
      </c>
      <c r="C7" s="11">
        <v>0.33229184036779724</v>
      </c>
      <c r="D7" s="1">
        <f t="shared" si="0"/>
        <v>0.40359505877195712</v>
      </c>
      <c r="E7" s="1">
        <v>-8.1593229227201552E-2</v>
      </c>
      <c r="F7" s="6">
        <v>-1.3232010381443466E-2</v>
      </c>
      <c r="G7" s="1">
        <f t="shared" si="1"/>
        <v>0.30876981916331209</v>
      </c>
      <c r="H7" s="23">
        <f>VLOOKUP(A7,'dés en pct par FAP'!$A$2:$B$84,2,FALSE)</f>
        <v>0.31361956644457617</v>
      </c>
      <c r="I7" s="43">
        <f t="shared" ref="I7:I12" si="6">D6-D7+I6</f>
        <v>0.2303403816585296</v>
      </c>
      <c r="J7" s="34">
        <f t="shared" si="2"/>
        <v>0.76504856155282108</v>
      </c>
      <c r="K7" s="23">
        <f t="shared" si="3"/>
        <v>8.1593229227201552E-2</v>
      </c>
      <c r="L7" s="23">
        <f t="shared" si="4"/>
        <v>7.1303218404159846E-2</v>
      </c>
      <c r="M7" s="5">
        <f t="shared" si="5"/>
        <v>8.25</v>
      </c>
      <c r="N7" s="25">
        <v>5.1842494898798339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45</v>
      </c>
      <c r="B8" s="11">
        <v>-0.15769159043903647</v>
      </c>
      <c r="C8" s="11">
        <v>0.54810273804151433</v>
      </c>
      <c r="D8" s="1">
        <f t="shared" si="0"/>
        <v>0.39041114760247786</v>
      </c>
      <c r="E8" s="1">
        <v>-8.4399192516459304E-2</v>
      </c>
      <c r="F8" s="6">
        <v>-1.2132525784147169E-2</v>
      </c>
      <c r="G8" s="1">
        <f t="shared" si="1"/>
        <v>0.29387942930187139</v>
      </c>
      <c r="H8" s="23">
        <f>VLOOKUP(A8,'dés en pct par FAP'!$A$2:$B$84,2,FALSE)</f>
        <v>0.44485658555852242</v>
      </c>
      <c r="I8" s="43">
        <f>D7-C8+I7</f>
        <v>8.5832702388972393E-2</v>
      </c>
      <c r="J8" s="23">
        <f t="shared" si="2"/>
        <v>0.7527434375442158</v>
      </c>
      <c r="K8" s="23">
        <f t="shared" si="3"/>
        <v>8.4399192516459304E-2</v>
      </c>
      <c r="L8" s="23">
        <f t="shared" si="4"/>
        <v>0.15769159043903647</v>
      </c>
      <c r="M8" s="5">
        <f t="shared" si="5"/>
        <v>6.75</v>
      </c>
      <c r="N8" s="25">
        <v>3.9935921138690773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55</v>
      </c>
      <c r="B9" s="11">
        <v>4.7151761294415472E-2</v>
      </c>
      <c r="C9" s="11">
        <v>0.37905018070337343</v>
      </c>
      <c r="D9" s="1">
        <f t="shared" si="0"/>
        <v>0.42620194199778888</v>
      </c>
      <c r="E9" s="1">
        <v>-0.12865255547487478</v>
      </c>
      <c r="F9" s="6">
        <v>-5.5877726781749853E-3</v>
      </c>
      <c r="G9" s="1">
        <f t="shared" si="1"/>
        <v>0.29196161384473907</v>
      </c>
      <c r="H9" s="23">
        <f>VLOOKUP(A9,'dés en pct par FAP'!$A$2:$B$84,2,FALSE)</f>
        <v>0.26773045979587989</v>
      </c>
      <c r="I9" s="43">
        <f>C8-D9+I8</f>
        <v>0.20773349843269784</v>
      </c>
      <c r="J9" s="23">
        <f t="shared" si="2"/>
        <v>0.68503116732925107</v>
      </c>
      <c r="K9" s="23">
        <f t="shared" si="3"/>
        <v>0.12865255547487478</v>
      </c>
      <c r="L9" s="23">
        <f t="shared" si="4"/>
        <v>4.7151761294415472E-2</v>
      </c>
      <c r="M9" s="5">
        <f t="shared" si="5"/>
        <v>5.25</v>
      </c>
      <c r="N9" s="25">
        <v>34.73042740650866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52</v>
      </c>
      <c r="B10" s="11">
        <v>0.1552218806312976</v>
      </c>
      <c r="C10" s="11">
        <v>0.32399875669115941</v>
      </c>
      <c r="D10" s="1">
        <f t="shared" si="0"/>
        <v>0.47922063732245701</v>
      </c>
      <c r="E10" s="1">
        <v>-0.14724256127133589</v>
      </c>
      <c r="F10" s="1">
        <v>-4.2645584968299878E-2</v>
      </c>
      <c r="G10" s="1">
        <f t="shared" si="1"/>
        <v>0.28933249108282122</v>
      </c>
      <c r="H10" s="23">
        <f>VLOOKUP(A10,'dés en pct par FAP'!$A$2:$B$84,2,FALSE)</f>
        <v>0.1643308652964707</v>
      </c>
      <c r="I10" s="43">
        <f t="shared" si="6"/>
        <v>0.15471480310802971</v>
      </c>
      <c r="J10" s="23">
        <f t="shared" si="2"/>
        <v>0.60375632547756031</v>
      </c>
      <c r="K10" s="23">
        <f t="shared" si="3"/>
        <v>0.14724256127133589</v>
      </c>
      <c r="L10" s="23">
        <f t="shared" si="4"/>
        <v>0.1552218806312976</v>
      </c>
      <c r="M10" s="5">
        <f>M11+1.5</f>
        <v>3.75</v>
      </c>
      <c r="N10" s="25">
        <v>11.17010648039345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s="19" t="s">
        <v>50</v>
      </c>
      <c r="B11" s="11">
        <v>2.9567627951046133E-2</v>
      </c>
      <c r="C11" s="11">
        <v>0.3854857987068333</v>
      </c>
      <c r="D11" s="1">
        <f t="shared" si="0"/>
        <v>0.41505342665787942</v>
      </c>
      <c r="E11" s="1">
        <v>-9.0140145084043818E-2</v>
      </c>
      <c r="F11" s="6">
        <v>-4.3180074381282775E-2</v>
      </c>
      <c r="G11" s="1">
        <f t="shared" si="1"/>
        <v>0.28173320719255279</v>
      </c>
      <c r="H11" s="23">
        <f>VLOOKUP(A11,'dés en pct par FAP'!$A$2:$B$84,2,FALSE)</f>
        <v>0.24633616838058109</v>
      </c>
      <c r="I11" s="43">
        <f t="shared" si="6"/>
        <v>0.2188820137726073</v>
      </c>
      <c r="J11" s="23">
        <f t="shared" si="2"/>
        <v>0.67878781163462132</v>
      </c>
      <c r="K11" s="23">
        <f t="shared" si="3"/>
        <v>9.0140145084043818E-2</v>
      </c>
      <c r="L11" s="23">
        <f t="shared" si="4"/>
        <v>2.9567627951046133E-2</v>
      </c>
      <c r="M11" s="5">
        <v>2.25</v>
      </c>
      <c r="N11" s="25">
        <v>6.033745176646196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56</v>
      </c>
      <c r="B12" s="11">
        <v>2.0373127599920448E-2</v>
      </c>
      <c r="C12" s="11">
        <v>0.35756091516594257</v>
      </c>
      <c r="D12" s="1">
        <f t="shared" si="0"/>
        <v>0.37793404276586301</v>
      </c>
      <c r="E12" s="1">
        <v>-8.7730212284566955E-2</v>
      </c>
      <c r="F12" s="6">
        <v>-1.0287139468410849E-2</v>
      </c>
      <c r="G12" s="1">
        <f t="shared" si="1"/>
        <v>0.27991669101288519</v>
      </c>
      <c r="H12" s="23">
        <f>VLOOKUP(A12,'dés en pct par FAP'!$A$2:$B$84,2,FALSE)</f>
        <v>0.26121761697380452</v>
      </c>
      <c r="I12" s="43">
        <f t="shared" si="6"/>
        <v>0.25600139766462371</v>
      </c>
      <c r="J12" s="23">
        <f t="shared" si="2"/>
        <v>0.7406495825682966</v>
      </c>
      <c r="K12" s="23">
        <f t="shared" si="3"/>
        <v>8.7730212284566955E-2</v>
      </c>
      <c r="L12" s="23">
        <f t="shared" si="4"/>
        <v>2.0373127599920448E-2</v>
      </c>
      <c r="M12" s="5">
        <v>0.75</v>
      </c>
      <c r="N12" s="25">
        <v>10.200144324241823</v>
      </c>
      <c r="O12" s="31"/>
      <c r="P12" s="41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C13" s="11"/>
      <c r="E13" s="2"/>
      <c r="F13" s="2"/>
      <c r="G13" s="2"/>
      <c r="P13" s="3"/>
    </row>
    <row r="14" spans="1:33" x14ac:dyDescent="0.25">
      <c r="B14" s="2"/>
      <c r="C14" s="2"/>
      <c r="D14" s="2"/>
      <c r="E14" s="2"/>
      <c r="F14" s="2"/>
      <c r="G14" s="2"/>
      <c r="I14" s="2"/>
      <c r="J14" s="2"/>
      <c r="L14" s="2"/>
    </row>
    <row r="15" spans="1:33" x14ac:dyDescent="0.25">
      <c r="B15" s="2"/>
      <c r="C15" s="2"/>
      <c r="D15" s="2"/>
      <c r="E15" s="2"/>
      <c r="F15" s="2"/>
      <c r="G15" s="1"/>
      <c r="H15" s="2"/>
      <c r="I15" s="2"/>
      <c r="J15" s="2"/>
      <c r="K15" s="2"/>
      <c r="L15" s="2"/>
    </row>
    <row r="16" spans="1:33" x14ac:dyDescent="0.25">
      <c r="A16" s="3"/>
      <c r="B16" s="23"/>
      <c r="C16" s="25"/>
      <c r="D16" s="2"/>
      <c r="E16" s="2"/>
      <c r="F16" s="2"/>
      <c r="H16" s="2"/>
      <c r="I16" s="2"/>
      <c r="J16" s="2"/>
      <c r="K16" s="2"/>
      <c r="L16" s="2"/>
    </row>
    <row r="17" spans="1:18" x14ac:dyDescent="0.25">
      <c r="A17" s="3"/>
      <c r="B17" s="23"/>
      <c r="C17" s="3"/>
      <c r="D17" s="2"/>
      <c r="E17" s="2"/>
      <c r="F17" s="2"/>
      <c r="H17" s="2"/>
      <c r="I17" s="1"/>
      <c r="J17" s="1"/>
      <c r="K17" s="2"/>
      <c r="L17" s="2"/>
    </row>
    <row r="18" spans="1:18" x14ac:dyDescent="0.25">
      <c r="A18" s="3"/>
      <c r="B18" s="23"/>
      <c r="C18" s="3"/>
      <c r="D18" s="2"/>
      <c r="E18" s="2"/>
      <c r="F18" s="2"/>
      <c r="H18" s="2"/>
      <c r="I18" s="2"/>
      <c r="J18" s="2"/>
      <c r="K18" s="2"/>
      <c r="L18" s="2"/>
    </row>
    <row r="19" spans="1:18" x14ac:dyDescent="0.25">
      <c r="A19" s="3"/>
      <c r="B19" s="23"/>
      <c r="C19" s="25"/>
      <c r="D19" s="2"/>
      <c r="E19" s="2"/>
      <c r="F19" s="2"/>
      <c r="H19" s="2"/>
      <c r="I19" s="2"/>
      <c r="J19" s="2"/>
      <c r="K19" s="2"/>
      <c r="L19" s="2"/>
      <c r="R19" s="24"/>
    </row>
    <row r="20" spans="1:18" x14ac:dyDescent="0.25">
      <c r="A20" s="3"/>
      <c r="B20" s="23"/>
      <c r="C20" s="3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2"/>
      <c r="J21" s="2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3"/>
      <c r="D23" s="2"/>
      <c r="E23" s="2"/>
      <c r="F23" s="2"/>
      <c r="H23" s="2"/>
      <c r="I23" s="2"/>
      <c r="J23" s="2"/>
      <c r="K23" s="2"/>
      <c r="L23" s="2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</row>
    <row r="31" spans="1:18" x14ac:dyDescent="0.25">
      <c r="D31" s="2"/>
      <c r="E31" s="2"/>
      <c r="F31" s="2"/>
      <c r="G31" s="1"/>
      <c r="H31" s="2"/>
      <c r="I31" s="2"/>
      <c r="J31" s="2"/>
      <c r="K31" s="2"/>
      <c r="O31" s="22"/>
    </row>
    <row r="32" spans="1:18" x14ac:dyDescent="0.25">
      <c r="D32" s="2"/>
      <c r="E32" s="2"/>
      <c r="F32" s="2"/>
      <c r="G32" s="1"/>
      <c r="H32" s="2"/>
      <c r="I32" s="2"/>
      <c r="J32" s="2"/>
      <c r="K32" s="2"/>
      <c r="N32" s="2"/>
      <c r="O32" s="2"/>
    </row>
    <row r="33" spans="2:17" x14ac:dyDescent="0.25">
      <c r="N33" s="2"/>
      <c r="O33" s="2"/>
      <c r="P33" s="2"/>
    </row>
    <row r="34" spans="2:17" x14ac:dyDescent="0.25">
      <c r="N34" s="2"/>
      <c r="O34" s="2"/>
      <c r="P34" s="2"/>
    </row>
    <row r="35" spans="2:17" x14ac:dyDescent="0.25">
      <c r="N35" s="2"/>
      <c r="O35" s="2"/>
      <c r="P35" s="2"/>
    </row>
    <row r="36" spans="2:17" x14ac:dyDescent="0.25">
      <c r="N36" s="2"/>
      <c r="O36" s="2"/>
      <c r="P36" s="2"/>
      <c r="Q36" s="2"/>
    </row>
    <row r="37" spans="2:17" x14ac:dyDescent="0.25">
      <c r="N37" s="2"/>
      <c r="O37" s="2"/>
      <c r="P37" s="2"/>
      <c r="Q37" s="2"/>
    </row>
    <row r="38" spans="2:17" x14ac:dyDescent="0.25">
      <c r="N38" s="2"/>
      <c r="O38" s="2"/>
      <c r="P38" s="2"/>
      <c r="Q38" s="2"/>
    </row>
    <row r="39" spans="2:17" x14ac:dyDescent="0.25">
      <c r="N39" s="2"/>
      <c r="O39" s="2"/>
      <c r="P39" s="2"/>
      <c r="Q39" s="2"/>
    </row>
    <row r="40" spans="2:17" x14ac:dyDescent="0.25">
      <c r="N40" s="2"/>
      <c r="O40" s="2"/>
      <c r="P40" s="2"/>
      <c r="Q40" s="2"/>
    </row>
    <row r="41" spans="2:17" x14ac:dyDescent="0.25">
      <c r="N41" s="2"/>
      <c r="O41" s="2"/>
      <c r="P41" s="2"/>
      <c r="Q41" s="2"/>
    </row>
    <row r="42" spans="2:17" x14ac:dyDescent="0.25">
      <c r="B42" s="2"/>
      <c r="C42" s="2"/>
      <c r="N42" s="2"/>
      <c r="O42" s="2"/>
      <c r="P42" s="2"/>
      <c r="Q42" s="2"/>
    </row>
    <row r="43" spans="2:17" x14ac:dyDescent="0.25">
      <c r="N43" s="2"/>
      <c r="O43" s="2"/>
      <c r="P43" s="2"/>
      <c r="Q43" s="2"/>
    </row>
    <row r="44" spans="2:17" x14ac:dyDescent="0.25">
      <c r="N44" s="2"/>
      <c r="O44" s="2"/>
      <c r="P44" s="2"/>
      <c r="Q44" s="2"/>
    </row>
    <row r="45" spans="2:17" x14ac:dyDescent="0.25">
      <c r="N45" s="2"/>
      <c r="O45" s="2"/>
      <c r="P45" s="2"/>
      <c r="Q45" s="2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workbookViewId="0">
      <selection activeCell="B11" sqref="B11:G11"/>
    </sheetView>
  </sheetViews>
  <sheetFormatPr baseColWidth="10" defaultRowHeight="15" x14ac:dyDescent="0.25"/>
  <cols>
    <col min="1" max="1" width="30.5703125" customWidth="1"/>
    <col min="2" max="3" width="18" customWidth="1"/>
    <col min="4" max="4" width="17.5703125" customWidth="1"/>
    <col min="5" max="5" width="19.140625" customWidth="1"/>
    <col min="6" max="6" width="18.7109375" customWidth="1"/>
  </cols>
  <sheetData>
    <row r="1" spans="1:6" x14ac:dyDescent="0.25">
      <c r="A1" s="21" t="s">
        <v>132</v>
      </c>
      <c r="B1" s="21" t="s">
        <v>134</v>
      </c>
      <c r="C1" s="21" t="s">
        <v>135</v>
      </c>
      <c r="D1" s="21" t="s">
        <v>136</v>
      </c>
      <c r="E1" s="21" t="s">
        <v>137</v>
      </c>
      <c r="F1" s="21" t="s">
        <v>133</v>
      </c>
    </row>
    <row r="2" spans="1:6" x14ac:dyDescent="0.25">
      <c r="A2" s="19" t="s">
        <v>45</v>
      </c>
      <c r="B2" s="20">
        <v>2.6507264643782561E-2</v>
      </c>
      <c r="C2" s="20">
        <v>0.5145142250346626</v>
      </c>
      <c r="D2" s="20">
        <v>-9.6164904119922706E-2</v>
      </c>
      <c r="E2" s="20">
        <v>0.44485658555852242</v>
      </c>
      <c r="F2" s="20">
        <v>65.158853251967727</v>
      </c>
    </row>
    <row r="3" spans="1:6" x14ac:dyDescent="0.25">
      <c r="A3" s="19" t="s">
        <v>46</v>
      </c>
      <c r="B3" s="20">
        <v>0.18603201337353495</v>
      </c>
      <c r="C3" s="20">
        <v>0.39255772895526386</v>
      </c>
      <c r="D3" s="20">
        <v>-0.15433832056010754</v>
      </c>
      <c r="E3" s="20">
        <v>0.42425142176869124</v>
      </c>
      <c r="F3" s="20">
        <v>223.9575606285907</v>
      </c>
    </row>
    <row r="4" spans="1:6" x14ac:dyDescent="0.25">
      <c r="A4" s="19" t="s">
        <v>49</v>
      </c>
      <c r="B4" s="20">
        <v>0.16773467815190621</v>
      </c>
      <c r="C4" s="20">
        <v>0.33348833272556461</v>
      </c>
      <c r="D4" s="20">
        <v>-0.16901087013892366</v>
      </c>
      <c r="E4" s="20">
        <v>0.33221214073854716</v>
      </c>
      <c r="F4" s="20">
        <v>156.60068315537904</v>
      </c>
    </row>
    <row r="5" spans="1:6" x14ac:dyDescent="0.25">
      <c r="A5" s="19" t="s">
        <v>48</v>
      </c>
      <c r="B5" s="20">
        <v>7.983663577800558E-2</v>
      </c>
      <c r="C5" s="20">
        <v>0.3201973040359033</v>
      </c>
      <c r="D5" s="20">
        <v>-8.641437336933272E-2</v>
      </c>
      <c r="E5" s="20">
        <v>0.31361956644457617</v>
      </c>
      <c r="F5" s="20">
        <v>58.192042087868927</v>
      </c>
    </row>
    <row r="6" spans="1:6" x14ac:dyDescent="0.25">
      <c r="A6" s="19" t="s">
        <v>54</v>
      </c>
      <c r="B6" s="20">
        <v>8.5384089845567251E-3</v>
      </c>
      <c r="C6" s="20">
        <v>0.40050787384731151</v>
      </c>
      <c r="D6" s="20">
        <v>-0.13419767376012734</v>
      </c>
      <c r="E6" s="20">
        <v>0.27484860907174091</v>
      </c>
      <c r="F6" s="20">
        <v>105.15212256301847</v>
      </c>
    </row>
    <row r="7" spans="1:6" x14ac:dyDescent="0.25">
      <c r="A7" s="19" t="s">
        <v>55</v>
      </c>
      <c r="B7" s="20">
        <v>2.1383553120062872E-2</v>
      </c>
      <c r="C7" s="20">
        <v>0.37720206786692922</v>
      </c>
      <c r="D7" s="20">
        <v>-0.13085516119111223</v>
      </c>
      <c r="E7" s="20">
        <v>0.26773045979587989</v>
      </c>
      <c r="F7" s="20">
        <v>328.23828110406112</v>
      </c>
    </row>
    <row r="8" spans="1:6" x14ac:dyDescent="0.25">
      <c r="A8" s="19" t="s">
        <v>56</v>
      </c>
      <c r="B8" s="20">
        <v>-1.2506658000115479E-2</v>
      </c>
      <c r="C8" s="20">
        <v>0.37596002147709012</v>
      </c>
      <c r="D8" s="20">
        <v>-0.10223574650317016</v>
      </c>
      <c r="E8" s="20">
        <v>0.26121761697380452</v>
      </c>
      <c r="F8" s="20">
        <v>106.88367840615427</v>
      </c>
    </row>
    <row r="9" spans="1:6" x14ac:dyDescent="0.25">
      <c r="A9" s="19" t="s">
        <v>50</v>
      </c>
      <c r="B9" s="20">
        <v>2.0506650895479464E-3</v>
      </c>
      <c r="C9" s="20">
        <v>0.36335987615267279</v>
      </c>
      <c r="D9" s="20">
        <v>-0.11907437286163965</v>
      </c>
      <c r="E9" s="20">
        <v>0.24633616838058109</v>
      </c>
      <c r="F9" s="20">
        <v>51.319410949676673</v>
      </c>
    </row>
    <row r="10" spans="1:6" x14ac:dyDescent="0.25">
      <c r="A10" s="19" t="s">
        <v>57</v>
      </c>
      <c r="B10" s="20">
        <v>2.1718871328207219E-2</v>
      </c>
      <c r="C10" s="20">
        <v>0.34723712827153208</v>
      </c>
      <c r="D10" s="20">
        <v>-0.12293854688963536</v>
      </c>
      <c r="E10" s="20">
        <v>0.24601745271010389</v>
      </c>
      <c r="F10" s="20">
        <v>200.461282524045</v>
      </c>
    </row>
    <row r="11" spans="1:6" x14ac:dyDescent="0.25">
      <c r="A11" s="19" t="s">
        <v>47</v>
      </c>
      <c r="B11" s="20">
        <v>0.11805682778381971</v>
      </c>
      <c r="C11" s="20">
        <v>0.32504473049699834</v>
      </c>
      <c r="D11" s="20">
        <v>-0.19992380542311244</v>
      </c>
      <c r="E11" s="20">
        <v>0.24317775285770563</v>
      </c>
      <c r="F11" s="20">
        <v>25.09365220334465</v>
      </c>
    </row>
    <row r="12" spans="1:6" x14ac:dyDescent="0.25">
      <c r="A12" s="19" t="s">
        <v>51</v>
      </c>
      <c r="B12" s="20">
        <v>0.17592046628109539</v>
      </c>
      <c r="C12" s="20">
        <v>0.28422999792765935</v>
      </c>
      <c r="D12" s="20">
        <v>-0.22781184493406731</v>
      </c>
      <c r="E12" s="20">
        <v>0.23233861927468746</v>
      </c>
      <c r="F12" s="20">
        <v>143.96515703569963</v>
      </c>
    </row>
    <row r="13" spans="1:6" x14ac:dyDescent="0.25">
      <c r="A13" s="19" t="s">
        <v>58</v>
      </c>
      <c r="B13" s="20">
        <v>7.9501595600382835E-2</v>
      </c>
      <c r="C13" s="20">
        <v>0.28471788401264309</v>
      </c>
      <c r="D13" s="20">
        <v>-0.1389289415670508</v>
      </c>
      <c r="E13" s="20">
        <v>0.22529053804597515</v>
      </c>
      <c r="F13" s="20">
        <v>45.482201892839939</v>
      </c>
    </row>
    <row r="14" spans="1:6" x14ac:dyDescent="0.25">
      <c r="A14" s="19" t="s">
        <v>59</v>
      </c>
      <c r="B14" s="20">
        <v>4.9572077297952606E-2</v>
      </c>
      <c r="C14" s="20">
        <v>0.33005535774901235</v>
      </c>
      <c r="D14" s="20">
        <v>-0.1573696392046266</v>
      </c>
      <c r="E14" s="20">
        <v>0.22225779584233832</v>
      </c>
      <c r="F14" s="20">
        <v>58.356390529983244</v>
      </c>
    </row>
    <row r="15" spans="1:6" x14ac:dyDescent="0.25">
      <c r="A15" s="19" t="s">
        <v>53</v>
      </c>
      <c r="B15" s="20">
        <v>4.5792879454907509E-2</v>
      </c>
      <c r="C15" s="20">
        <v>0.35222509804884922</v>
      </c>
      <c r="D15" s="20">
        <v>-0.18235380161083867</v>
      </c>
      <c r="E15" s="20">
        <v>0.21566417589291803</v>
      </c>
      <c r="F15" s="20">
        <v>18.772203562295928</v>
      </c>
    </row>
    <row r="16" spans="1:6" x14ac:dyDescent="0.25">
      <c r="A16" s="19" t="s">
        <v>60</v>
      </c>
      <c r="B16" s="20">
        <v>7.3566895383429198E-2</v>
      </c>
      <c r="C16" s="20">
        <v>0.31629170735211382</v>
      </c>
      <c r="D16" s="20">
        <v>-0.17871687387039309</v>
      </c>
      <c r="E16" s="20">
        <v>0.21114172886514995</v>
      </c>
      <c r="F16" s="20">
        <v>20.301584440215105</v>
      </c>
    </row>
    <row r="17" spans="1:6" x14ac:dyDescent="0.25">
      <c r="A17" s="19" t="s">
        <v>61</v>
      </c>
      <c r="B17" s="20">
        <v>6.3057830695118167E-2</v>
      </c>
      <c r="C17" s="20">
        <v>0.32224419438836177</v>
      </c>
      <c r="D17" s="20">
        <v>-0.19084413081963639</v>
      </c>
      <c r="E17" s="20">
        <v>0.19445789426384355</v>
      </c>
      <c r="F17" s="20">
        <v>13.022538681213595</v>
      </c>
    </row>
    <row r="18" spans="1:6" x14ac:dyDescent="0.25">
      <c r="A18" s="19" t="s">
        <v>62</v>
      </c>
      <c r="B18" s="20">
        <v>3.0838002526815421E-2</v>
      </c>
      <c r="C18" s="20">
        <v>0.29744198384101039</v>
      </c>
      <c r="D18" s="20">
        <v>-0.13924618065766703</v>
      </c>
      <c r="E18" s="20">
        <v>0.18903380571015882</v>
      </c>
      <c r="F18" s="20">
        <v>64.088226980966368</v>
      </c>
    </row>
    <row r="19" spans="1:6" x14ac:dyDescent="0.25">
      <c r="A19" s="19" t="s">
        <v>52</v>
      </c>
      <c r="B19" s="20">
        <v>0.10983805762483093</v>
      </c>
      <c r="C19" s="20">
        <v>0.30789199527972688</v>
      </c>
      <c r="D19" s="20">
        <v>-0.25339918760808716</v>
      </c>
      <c r="E19" s="20">
        <v>0.1643308652964707</v>
      </c>
      <c r="F19" s="20">
        <v>113.23615495944861</v>
      </c>
    </row>
    <row r="20" spans="1:6" x14ac:dyDescent="0.25">
      <c r="A20" s="19" t="s">
        <v>63</v>
      </c>
      <c r="B20" s="20">
        <v>-5.3927483702219739E-2</v>
      </c>
      <c r="C20" s="20">
        <v>0.4183165370665527</v>
      </c>
      <c r="D20" s="20">
        <v>-0.2132820294248691</v>
      </c>
      <c r="E20" s="20">
        <v>0.15110702393946387</v>
      </c>
      <c r="F20" s="20">
        <v>65.618419379401459</v>
      </c>
    </row>
    <row r="21" spans="1:6" x14ac:dyDescent="0.25">
      <c r="A21" s="19" t="s">
        <v>64</v>
      </c>
      <c r="B21" s="20">
        <v>-0.12482256052506349</v>
      </c>
      <c r="C21" s="20">
        <v>0.53485054684951616</v>
      </c>
      <c r="D21" s="20">
        <v>-0.2614838388024126</v>
      </c>
      <c r="E21" s="20">
        <v>0.14854414752204009</v>
      </c>
      <c r="F21" s="20">
        <v>6.7646310176249695</v>
      </c>
    </row>
    <row r="22" spans="1:6" x14ac:dyDescent="0.25">
      <c r="A22" s="19" t="s">
        <v>65</v>
      </c>
      <c r="B22" s="20">
        <v>5.4299015581907854E-2</v>
      </c>
      <c r="C22" s="20">
        <v>0.29657155591080592</v>
      </c>
      <c r="D22" s="20">
        <v>-0.21120332209274612</v>
      </c>
      <c r="E22" s="20">
        <v>0.13966724939996764</v>
      </c>
      <c r="F22" s="20">
        <v>70.565399535220763</v>
      </c>
    </row>
    <row r="23" spans="1:6" x14ac:dyDescent="0.25">
      <c r="A23" s="19" t="s">
        <v>66</v>
      </c>
      <c r="B23" s="20">
        <v>0.14373790630016584</v>
      </c>
      <c r="C23" s="20">
        <v>0.23574526646492369</v>
      </c>
      <c r="D23" s="20">
        <v>-0.24362826289475176</v>
      </c>
      <c r="E23" s="20">
        <v>0.13585490987033777</v>
      </c>
      <c r="F23" s="20">
        <v>103.8565559564743</v>
      </c>
    </row>
    <row r="24" spans="1:6" x14ac:dyDescent="0.25">
      <c r="A24" s="19" t="s">
        <v>67</v>
      </c>
      <c r="B24" s="20">
        <v>-1.125785544264174E-2</v>
      </c>
      <c r="C24" s="20">
        <v>0.32546838239472764</v>
      </c>
      <c r="D24" s="20">
        <v>-0.20171712753924737</v>
      </c>
      <c r="E24" s="20">
        <v>0.11249339941283851</v>
      </c>
      <c r="F24" s="20">
        <v>23.707845410614574</v>
      </c>
    </row>
    <row r="25" spans="1:6" x14ac:dyDescent="0.25">
      <c r="A25" s="19" t="s">
        <v>68</v>
      </c>
      <c r="B25" s="20">
        <v>1.6961379574979826E-2</v>
      </c>
      <c r="C25" s="20">
        <v>0.31451916622338028</v>
      </c>
      <c r="D25" s="20">
        <v>-0.22983694868856747</v>
      </c>
      <c r="E25" s="20">
        <v>0.10164359710979262</v>
      </c>
      <c r="F25" s="20">
        <v>47.743492639776711</v>
      </c>
    </row>
    <row r="26" spans="1:6" x14ac:dyDescent="0.25">
      <c r="A26" s="19" t="s">
        <v>69</v>
      </c>
      <c r="B26" s="20">
        <v>3.7564653578533217E-3</v>
      </c>
      <c r="C26" s="20">
        <v>0.26351889599947809</v>
      </c>
      <c r="D26" s="20">
        <v>-0.170039505415369</v>
      </c>
      <c r="E26" s="20">
        <v>9.7235855941962407E-2</v>
      </c>
      <c r="F26" s="20">
        <v>31.707565936726979</v>
      </c>
    </row>
    <row r="27" spans="1:6" x14ac:dyDescent="0.25">
      <c r="A27" s="19" t="s">
        <v>70</v>
      </c>
      <c r="B27" s="20">
        <v>-0.12218330799192152</v>
      </c>
      <c r="C27" s="20">
        <v>0.41666803408003278</v>
      </c>
      <c r="D27" s="20">
        <v>-0.20374118421938503</v>
      </c>
      <c r="E27" s="20">
        <v>9.0743541868726241E-2</v>
      </c>
      <c r="F27" s="20">
        <v>8.6135943011428608</v>
      </c>
    </row>
    <row r="28" spans="1:6" x14ac:dyDescent="0.25">
      <c r="A28" s="19" t="s">
        <v>71</v>
      </c>
      <c r="B28" s="20">
        <v>-4.1988733375982641E-2</v>
      </c>
      <c r="C28" s="20">
        <v>0.31246076394095701</v>
      </c>
      <c r="D28" s="20">
        <v>-0.18049559761961417</v>
      </c>
      <c r="E28" s="20">
        <v>8.9976432945360174E-2</v>
      </c>
      <c r="F28" s="20">
        <v>14.409747028596602</v>
      </c>
    </row>
    <row r="29" spans="1:6" x14ac:dyDescent="0.25">
      <c r="A29" s="19" t="s">
        <v>72</v>
      </c>
      <c r="B29" s="20">
        <v>0.27581196124975332</v>
      </c>
      <c r="C29" s="20">
        <v>0.15271330771216596</v>
      </c>
      <c r="D29" s="20">
        <v>-0.34053454046461845</v>
      </c>
      <c r="E29" s="20">
        <v>8.7990728497300746E-2</v>
      </c>
      <c r="F29" s="20">
        <v>18.514153966631621</v>
      </c>
    </row>
    <row r="30" spans="1:6" x14ac:dyDescent="0.25">
      <c r="A30" s="19" t="s">
        <v>73</v>
      </c>
      <c r="B30" s="20">
        <v>1.7304530705767627E-2</v>
      </c>
      <c r="C30" s="20">
        <v>0.30432504269514682</v>
      </c>
      <c r="D30" s="20">
        <v>-0.23419137877588747</v>
      </c>
      <c r="E30" s="20">
        <v>8.7438194625026971E-2</v>
      </c>
      <c r="F30" s="20">
        <v>20.624303180269457</v>
      </c>
    </row>
    <row r="31" spans="1:6" x14ac:dyDescent="0.25">
      <c r="A31" s="19" t="s">
        <v>74</v>
      </c>
      <c r="B31" s="20">
        <v>4.7851001503894264E-2</v>
      </c>
      <c r="C31" s="20">
        <v>0.22693399405625436</v>
      </c>
      <c r="D31" s="20">
        <v>-0.19029435392794222</v>
      </c>
      <c r="E31" s="20">
        <v>8.4490641632206417E-2</v>
      </c>
      <c r="F31" s="20">
        <v>9.5198703369186113</v>
      </c>
    </row>
    <row r="32" spans="1:6" x14ac:dyDescent="0.25">
      <c r="A32" s="19" t="s">
        <v>75</v>
      </c>
      <c r="B32" s="20">
        <v>0.24734943551861785</v>
      </c>
      <c r="C32" s="20">
        <v>0.16210442154619345</v>
      </c>
      <c r="D32" s="20">
        <v>-0.33459255265309745</v>
      </c>
      <c r="E32" s="20">
        <v>7.4861304411713819E-2</v>
      </c>
      <c r="F32" s="20">
        <v>34.822681835210204</v>
      </c>
    </row>
    <row r="33" spans="1:6" x14ac:dyDescent="0.25">
      <c r="A33" s="19" t="s">
        <v>76</v>
      </c>
      <c r="B33" s="20">
        <v>8.4289037607173781E-2</v>
      </c>
      <c r="C33" s="20">
        <v>0.25103110638142068</v>
      </c>
      <c r="D33" s="20">
        <v>-0.26368900000789569</v>
      </c>
      <c r="E33" s="20">
        <v>7.1631143980698725E-2</v>
      </c>
      <c r="F33" s="20">
        <v>23.094588806924875</v>
      </c>
    </row>
    <row r="34" spans="1:6" x14ac:dyDescent="0.25">
      <c r="A34" s="19" t="s">
        <v>77</v>
      </c>
      <c r="B34" s="20">
        <v>5.8068844883270423E-2</v>
      </c>
      <c r="C34" s="20">
        <v>0.30757856111359599</v>
      </c>
      <c r="D34" s="20">
        <v>-0.29707092508023014</v>
      </c>
      <c r="E34" s="20">
        <v>6.8576480916636234E-2</v>
      </c>
      <c r="F34" s="20">
        <v>10.093252460723207</v>
      </c>
    </row>
    <row r="35" spans="1:6" x14ac:dyDescent="0.25">
      <c r="A35" s="19" t="s">
        <v>78</v>
      </c>
      <c r="B35" s="20">
        <v>-4.7471076825137716E-2</v>
      </c>
      <c r="C35" s="20">
        <v>0.2913435336580073</v>
      </c>
      <c r="D35" s="20">
        <v>-0.17834595787386132</v>
      </c>
      <c r="E35" s="20">
        <v>6.5526498959008278E-2</v>
      </c>
      <c r="F35" s="20">
        <v>7.3317295912559288</v>
      </c>
    </row>
    <row r="36" spans="1:6" x14ac:dyDescent="0.25">
      <c r="A36" s="19" t="s">
        <v>79</v>
      </c>
      <c r="B36" s="20">
        <v>1.0743646363162111E-3</v>
      </c>
      <c r="C36" s="20">
        <v>0.30743081071943001</v>
      </c>
      <c r="D36" s="20">
        <v>-0.24461673460525837</v>
      </c>
      <c r="E36" s="20">
        <v>6.3888440750487871E-2</v>
      </c>
      <c r="F36" s="20">
        <v>68.150220793522863</v>
      </c>
    </row>
    <row r="37" spans="1:6" x14ac:dyDescent="0.25">
      <c r="A37" s="19" t="s">
        <v>80</v>
      </c>
      <c r="B37" s="20">
        <v>1.5551866129660517E-4</v>
      </c>
      <c r="C37" s="20">
        <v>0.28737083892354598</v>
      </c>
      <c r="D37" s="20">
        <v>-0.22624874904816866</v>
      </c>
      <c r="E37" s="20">
        <v>6.1277608536673918E-2</v>
      </c>
      <c r="F37" s="20">
        <v>33.739900463201934</v>
      </c>
    </row>
    <row r="38" spans="1:6" x14ac:dyDescent="0.25">
      <c r="A38" s="19" t="s">
        <v>81</v>
      </c>
      <c r="B38" s="20">
        <v>-8.0887449972105452E-2</v>
      </c>
      <c r="C38" s="20">
        <v>0.41115757193447444</v>
      </c>
      <c r="D38" s="20">
        <v>-0.2698311930189477</v>
      </c>
      <c r="E38" s="20">
        <v>6.0438928943421219E-2</v>
      </c>
      <c r="F38" s="20">
        <v>1.6468832548233419</v>
      </c>
    </row>
    <row r="39" spans="1:6" x14ac:dyDescent="0.25">
      <c r="A39" s="19" t="s">
        <v>82</v>
      </c>
      <c r="B39" s="20">
        <v>0.23087274950075035</v>
      </c>
      <c r="C39" s="20">
        <v>0.2605041890516856</v>
      </c>
      <c r="D39" s="20">
        <v>-0.4332476126915355</v>
      </c>
      <c r="E39" s="20">
        <v>5.8129325860900437E-2</v>
      </c>
      <c r="F39" s="20">
        <v>18.946211789239413</v>
      </c>
    </row>
    <row r="40" spans="1:6" x14ac:dyDescent="0.25">
      <c r="A40" s="19" t="s">
        <v>83</v>
      </c>
      <c r="B40" s="20">
        <v>1.8583840717363992E-3</v>
      </c>
      <c r="C40" s="20">
        <v>0.24971983980066695</v>
      </c>
      <c r="D40" s="20">
        <v>-0.19443310358432445</v>
      </c>
      <c r="E40" s="20">
        <v>5.7145120288078922E-2</v>
      </c>
      <c r="F40" s="20">
        <v>17.597123820727425</v>
      </c>
    </row>
    <row r="41" spans="1:6" x14ac:dyDescent="0.25">
      <c r="A41" s="19" t="s">
        <v>84</v>
      </c>
      <c r="B41" s="20">
        <v>-4.4405401821344691E-2</v>
      </c>
      <c r="C41" s="20">
        <v>0.34125919252733994</v>
      </c>
      <c r="D41" s="20">
        <v>-0.24019365384531777</v>
      </c>
      <c r="E41" s="20">
        <v>5.6660136860677481E-2</v>
      </c>
      <c r="F41" s="20">
        <v>11.656585351355105</v>
      </c>
    </row>
    <row r="42" spans="1:6" x14ac:dyDescent="0.25">
      <c r="A42" s="19" t="s">
        <v>85</v>
      </c>
      <c r="B42" s="20">
        <v>-0.14913047720288902</v>
      </c>
      <c r="C42" s="20">
        <v>0.37415072986975173</v>
      </c>
      <c r="D42" s="20">
        <v>-0.1707615737843797</v>
      </c>
      <c r="E42" s="20">
        <v>5.425867888248298E-2</v>
      </c>
      <c r="F42" s="20">
        <v>20.076724236874739</v>
      </c>
    </row>
    <row r="43" spans="1:6" x14ac:dyDescent="0.25">
      <c r="A43" s="19" t="s">
        <v>86</v>
      </c>
      <c r="B43" s="20">
        <v>-5.5022636082528255E-2</v>
      </c>
      <c r="C43" s="20">
        <v>0.30189549936269205</v>
      </c>
      <c r="D43" s="20">
        <v>-0.19309132700235337</v>
      </c>
      <c r="E43" s="20">
        <v>5.3781536277810425E-2</v>
      </c>
      <c r="F43" s="20">
        <v>7.8212128966857009</v>
      </c>
    </row>
    <row r="44" spans="1:6" x14ac:dyDescent="0.25">
      <c r="A44" s="19" t="s">
        <v>87</v>
      </c>
      <c r="B44" s="20">
        <v>-2.202891750537846E-2</v>
      </c>
      <c r="C44" s="20">
        <v>0.3332432508253434</v>
      </c>
      <c r="D44" s="20">
        <v>-0.26060335672313051</v>
      </c>
      <c r="E44" s="20">
        <v>5.0610976596834417E-2</v>
      </c>
      <c r="F44" s="20">
        <v>15.147011249960258</v>
      </c>
    </row>
    <row r="45" spans="1:6" x14ac:dyDescent="0.25">
      <c r="A45" s="19" t="s">
        <v>88</v>
      </c>
      <c r="B45" s="20">
        <v>-0.18281505508429113</v>
      </c>
      <c r="C45" s="20">
        <v>0.41750739128629022</v>
      </c>
      <c r="D45" s="20">
        <v>-0.19648736869483252</v>
      </c>
      <c r="E45" s="20">
        <v>3.8204967507166551E-2</v>
      </c>
      <c r="F45" s="20">
        <v>5.1712127972454915</v>
      </c>
    </row>
    <row r="46" spans="1:6" x14ac:dyDescent="0.25">
      <c r="A46" s="19" t="s">
        <v>89</v>
      </c>
      <c r="B46" s="20">
        <v>2.6654194243969226E-2</v>
      </c>
      <c r="C46" s="20">
        <v>0.27486950175224489</v>
      </c>
      <c r="D46" s="20">
        <v>-0.28981165607151721</v>
      </c>
      <c r="E46" s="20">
        <v>1.1712039924696941E-2</v>
      </c>
      <c r="F46" s="20">
        <v>2.2766618554122147</v>
      </c>
    </row>
    <row r="47" spans="1:6" x14ac:dyDescent="0.25">
      <c r="A47" s="19" t="s">
        <v>90</v>
      </c>
      <c r="B47" s="20">
        <v>2.915462730530732E-2</v>
      </c>
      <c r="C47" s="20">
        <v>0.23983360001113799</v>
      </c>
      <c r="D47" s="20">
        <v>-0.25967734763325628</v>
      </c>
      <c r="E47" s="20">
        <v>9.310879683189003E-3</v>
      </c>
      <c r="F47" s="20">
        <v>1.1279195873741656</v>
      </c>
    </row>
    <row r="48" spans="1:6" x14ac:dyDescent="0.25">
      <c r="A48" s="19" t="s">
        <v>91</v>
      </c>
      <c r="B48" s="20">
        <v>0.12244294179784437</v>
      </c>
      <c r="C48" s="20">
        <v>0.28173516243888258</v>
      </c>
      <c r="D48" s="20">
        <v>-0.39726809312382716</v>
      </c>
      <c r="E48" s="20">
        <v>6.9100111128998064E-3</v>
      </c>
      <c r="F48" s="20">
        <v>2.778706731125737</v>
      </c>
    </row>
    <row r="49" spans="1:6" x14ac:dyDescent="0.25">
      <c r="A49" s="19" t="s">
        <v>92</v>
      </c>
      <c r="B49" s="20">
        <v>9.9153279489598192E-2</v>
      </c>
      <c r="C49" s="20">
        <v>0.23570855673521238</v>
      </c>
      <c r="D49" s="20">
        <v>-0.33575969475348127</v>
      </c>
      <c r="E49" s="20">
        <v>-8.978585286707262E-4</v>
      </c>
      <c r="F49" s="20">
        <v>-0.43195245747830402</v>
      </c>
    </row>
    <row r="50" spans="1:6" x14ac:dyDescent="0.25">
      <c r="A50" s="19" t="s">
        <v>93</v>
      </c>
      <c r="B50" s="20">
        <v>4.0014715956941817E-2</v>
      </c>
      <c r="C50" s="20">
        <v>0.25583405478224491</v>
      </c>
      <c r="D50" s="20">
        <v>-0.30044319611804304</v>
      </c>
      <c r="E50" s="20">
        <v>-4.5944253788562919E-3</v>
      </c>
      <c r="F50" s="20">
        <v>-1.0755557779379068</v>
      </c>
    </row>
    <row r="51" spans="1:6" x14ac:dyDescent="0.25">
      <c r="A51" s="19" t="s">
        <v>94</v>
      </c>
      <c r="B51" s="20">
        <v>0.17273697372711022</v>
      </c>
      <c r="C51" s="20">
        <v>0.21883670356443347</v>
      </c>
      <c r="D51" s="20">
        <v>-0.39880808503442011</v>
      </c>
      <c r="E51" s="20">
        <v>-7.2344077428764166E-3</v>
      </c>
      <c r="F51" s="20">
        <v>-4.7260039857979788</v>
      </c>
    </row>
    <row r="52" spans="1:6" x14ac:dyDescent="0.25">
      <c r="A52" s="19" t="s">
        <v>95</v>
      </c>
      <c r="B52" s="20">
        <v>0.10698386819791603</v>
      </c>
      <c r="C52" s="20">
        <v>0.23593609781634364</v>
      </c>
      <c r="D52" s="20">
        <v>-0.35056447904753657</v>
      </c>
      <c r="E52" s="20">
        <v>-7.6445130332768825E-3</v>
      </c>
      <c r="F52" s="20">
        <v>-3.5171075421972637</v>
      </c>
    </row>
    <row r="53" spans="1:6" x14ac:dyDescent="0.25">
      <c r="A53" s="19" t="s">
        <v>96</v>
      </c>
      <c r="B53" s="20">
        <v>5.4221309182977885E-2</v>
      </c>
      <c r="C53" s="20">
        <v>0.23781829619138364</v>
      </c>
      <c r="D53" s="20">
        <v>-0.29994831427017887</v>
      </c>
      <c r="E53" s="20">
        <v>-7.908708895817353E-3</v>
      </c>
      <c r="F53" s="20">
        <v>-4.1372302288743565</v>
      </c>
    </row>
    <row r="54" spans="1:6" x14ac:dyDescent="0.25">
      <c r="A54" s="19" t="s">
        <v>97</v>
      </c>
      <c r="B54" s="20">
        <v>7.067512513571246E-2</v>
      </c>
      <c r="C54" s="20">
        <v>0.23601482577775071</v>
      </c>
      <c r="D54" s="20">
        <v>-0.326577601580543</v>
      </c>
      <c r="E54" s="20">
        <v>-1.9887650667079832E-2</v>
      </c>
      <c r="F54" s="20">
        <v>-7.0056805391641035</v>
      </c>
    </row>
    <row r="55" spans="1:6" x14ac:dyDescent="0.25">
      <c r="A55" s="19" t="s">
        <v>98</v>
      </c>
      <c r="B55" s="20">
        <v>5.018785360669048E-2</v>
      </c>
      <c r="C55" s="20">
        <v>0.21380645648833818</v>
      </c>
      <c r="D55" s="20">
        <v>-0.29813393032424251</v>
      </c>
      <c r="E55" s="20">
        <v>-3.4139620229213831E-2</v>
      </c>
      <c r="F55" s="20">
        <v>-14.633752707609911</v>
      </c>
    </row>
    <row r="56" spans="1:6" x14ac:dyDescent="0.25">
      <c r="A56" s="19" t="s">
        <v>99</v>
      </c>
      <c r="B56" s="20">
        <v>0.16598743853975825</v>
      </c>
      <c r="C56" s="20">
        <v>0.24485144986934834</v>
      </c>
      <c r="D56" s="20">
        <v>-0.44583055823158202</v>
      </c>
      <c r="E56" s="20">
        <v>-3.4991669822475445E-2</v>
      </c>
      <c r="F56" s="20">
        <v>-11.967048718820934</v>
      </c>
    </row>
    <row r="57" spans="1:6" x14ac:dyDescent="0.25">
      <c r="A57" s="19" t="s">
        <v>100</v>
      </c>
      <c r="B57" s="20">
        <v>-0.1992180373182367</v>
      </c>
      <c r="C57" s="20">
        <v>0.39585504740244409</v>
      </c>
      <c r="D57" s="20">
        <v>-0.23516382059396462</v>
      </c>
      <c r="E57" s="20">
        <v>-3.8526810509757266E-2</v>
      </c>
      <c r="F57" s="20">
        <v>-4.2560429841066423</v>
      </c>
    </row>
    <row r="58" spans="1:6" x14ac:dyDescent="0.25">
      <c r="A58" s="19" t="s">
        <v>101</v>
      </c>
      <c r="B58" s="20">
        <v>0.13096014855487401</v>
      </c>
      <c r="C58" s="20">
        <v>0.19738142741830414</v>
      </c>
      <c r="D58" s="20">
        <v>-0.36864577731377784</v>
      </c>
      <c r="E58" s="20">
        <v>-4.030420134059965E-2</v>
      </c>
      <c r="F58" s="20">
        <v>-16.14009002286403</v>
      </c>
    </row>
    <row r="59" spans="1:6" x14ac:dyDescent="0.25">
      <c r="A59" s="19" t="s">
        <v>102</v>
      </c>
      <c r="B59" s="20">
        <v>0.19633431361743081</v>
      </c>
      <c r="C59" s="20">
        <v>0.16902608792390941</v>
      </c>
      <c r="D59" s="20">
        <v>-0.40778902546873258</v>
      </c>
      <c r="E59" s="20">
        <v>-4.2428623927392321E-2</v>
      </c>
      <c r="F59" s="20">
        <v>-4.2225965486010963</v>
      </c>
    </row>
    <row r="60" spans="1:6" x14ac:dyDescent="0.25">
      <c r="A60" s="19" t="s">
        <v>103</v>
      </c>
      <c r="B60" s="20">
        <v>-0.24414257399378422</v>
      </c>
      <c r="C60" s="20">
        <v>0.35782712336994676</v>
      </c>
      <c r="D60" s="20">
        <v>-0.15698846075835421</v>
      </c>
      <c r="E60" s="20">
        <v>-4.3303911382191647E-2</v>
      </c>
      <c r="F60" s="20">
        <v>-28.1670735139611</v>
      </c>
    </row>
    <row r="61" spans="1:6" x14ac:dyDescent="0.25">
      <c r="A61" s="19" t="s">
        <v>104</v>
      </c>
      <c r="B61" s="20">
        <v>-8.0693323160623623E-2</v>
      </c>
      <c r="C61" s="20">
        <v>0.30246283109150901</v>
      </c>
      <c r="D61" s="20">
        <v>-0.26517769743266456</v>
      </c>
      <c r="E61" s="20">
        <v>-4.3408189501779194E-2</v>
      </c>
      <c r="F61" s="20">
        <v>-8.1254942383791899</v>
      </c>
    </row>
    <row r="62" spans="1:6" x14ac:dyDescent="0.25">
      <c r="A62" s="19" t="s">
        <v>105</v>
      </c>
      <c r="B62" s="20">
        <v>-6.9404434681895888E-2</v>
      </c>
      <c r="C62" s="20">
        <v>0.26782258804089676</v>
      </c>
      <c r="D62" s="20">
        <v>-0.26015622863293641</v>
      </c>
      <c r="E62" s="20">
        <v>-6.173807527393553E-2</v>
      </c>
      <c r="F62" s="20">
        <v>-10.999187721599794</v>
      </c>
    </row>
    <row r="63" spans="1:6" x14ac:dyDescent="0.25">
      <c r="A63" s="19" t="s">
        <v>106</v>
      </c>
      <c r="B63" s="20">
        <v>-4.9418485579218054E-2</v>
      </c>
      <c r="C63" s="20">
        <v>0.23383070307952086</v>
      </c>
      <c r="D63" s="20">
        <v>-0.25121005166405436</v>
      </c>
      <c r="E63" s="20">
        <v>-6.6797834163751527E-2</v>
      </c>
      <c r="F63" s="20">
        <v>-1.6241610362784114</v>
      </c>
    </row>
    <row r="64" spans="1:6" x14ac:dyDescent="0.25">
      <c r="A64" s="19" t="s">
        <v>107</v>
      </c>
      <c r="B64" s="20">
        <v>0.11419990884436067</v>
      </c>
      <c r="C64" s="20">
        <v>0.28724832224042751</v>
      </c>
      <c r="D64" s="20">
        <v>-0.47107845116119296</v>
      </c>
      <c r="E64" s="20">
        <v>-6.9630220076404778E-2</v>
      </c>
      <c r="F64" s="20">
        <v>-4.3020037713203862</v>
      </c>
    </row>
    <row r="65" spans="1:6" x14ac:dyDescent="0.25">
      <c r="A65" s="19" t="s">
        <v>108</v>
      </c>
      <c r="B65" s="20">
        <v>0.1490123354184259</v>
      </c>
      <c r="C65" s="20">
        <v>0.15349805897554719</v>
      </c>
      <c r="D65" s="20">
        <v>-0.38009348465886261</v>
      </c>
      <c r="E65" s="20">
        <v>-7.7583090264889534E-2</v>
      </c>
      <c r="F65" s="20">
        <v>-16.847281478922184</v>
      </c>
    </row>
    <row r="66" spans="1:6" x14ac:dyDescent="0.25">
      <c r="A66" s="19" t="s">
        <v>109</v>
      </c>
      <c r="B66" s="20">
        <v>6.1044708350035795E-2</v>
      </c>
      <c r="C66" s="20">
        <v>0.22125589632052867</v>
      </c>
      <c r="D66" s="20">
        <v>-0.38021003303091777</v>
      </c>
      <c r="E66" s="20">
        <v>-9.7909428360353323E-2</v>
      </c>
      <c r="F66" s="20">
        <v>-35.340303882408222</v>
      </c>
    </row>
    <row r="67" spans="1:6" x14ac:dyDescent="0.25">
      <c r="A67" s="19" t="s">
        <v>110</v>
      </c>
      <c r="B67" s="20">
        <v>-4.8207027472356265E-2</v>
      </c>
      <c r="C67" s="20">
        <v>0.20891345242517945</v>
      </c>
      <c r="D67" s="20">
        <v>-0.27110276352651408</v>
      </c>
      <c r="E67" s="20">
        <v>-0.11039633857369087</v>
      </c>
      <c r="F67" s="20">
        <v>-12.682078342304262</v>
      </c>
    </row>
    <row r="68" spans="1:6" x14ac:dyDescent="0.25">
      <c r="A68" s="19" t="s">
        <v>111</v>
      </c>
      <c r="B68" s="20">
        <v>-8.390908476147986E-2</v>
      </c>
      <c r="C68" s="20">
        <v>0.25833857629360008</v>
      </c>
      <c r="D68" s="20">
        <v>-0.29042708155143732</v>
      </c>
      <c r="E68" s="20">
        <v>-0.11599759001931714</v>
      </c>
      <c r="F68" s="20">
        <v>-20.241926364092429</v>
      </c>
    </row>
    <row r="69" spans="1:6" x14ac:dyDescent="0.25">
      <c r="A69" s="19" t="s">
        <v>112</v>
      </c>
      <c r="B69" s="20">
        <v>-0.13783137588735878</v>
      </c>
      <c r="C69" s="20">
        <v>0.35221804414278562</v>
      </c>
      <c r="D69" s="20">
        <v>-0.35056092105223857</v>
      </c>
      <c r="E69" s="20">
        <v>-0.1361742527968117</v>
      </c>
      <c r="F69" s="20">
        <v>-6.7777541601590432</v>
      </c>
    </row>
    <row r="70" spans="1:6" x14ac:dyDescent="0.25">
      <c r="A70" s="19" t="s">
        <v>113</v>
      </c>
      <c r="B70" s="20">
        <v>9.3531300381181945E-2</v>
      </c>
      <c r="C70" s="20">
        <v>0.20305884652501252</v>
      </c>
      <c r="D70" s="20">
        <v>-0.4342331463256297</v>
      </c>
      <c r="E70" s="20">
        <v>-0.13764299941943525</v>
      </c>
      <c r="F70" s="20">
        <v>-60.495721284528202</v>
      </c>
    </row>
    <row r="71" spans="1:6" x14ac:dyDescent="0.25">
      <c r="A71" s="19" t="s">
        <v>114</v>
      </c>
      <c r="B71" s="20">
        <v>3.813565136685329E-2</v>
      </c>
      <c r="C71" s="20">
        <v>0.18249234812751922</v>
      </c>
      <c r="D71" s="20">
        <v>-0.36578134555247982</v>
      </c>
      <c r="E71" s="20">
        <v>-0.14515334605810734</v>
      </c>
      <c r="F71" s="20">
        <v>-27.291236644383062</v>
      </c>
    </row>
    <row r="72" spans="1:6" x14ac:dyDescent="0.25">
      <c r="A72" s="19" t="s">
        <v>115</v>
      </c>
      <c r="B72" s="20">
        <v>-6.4342150236345139E-2</v>
      </c>
      <c r="C72" s="20">
        <v>0.18347573123809818</v>
      </c>
      <c r="D72" s="20">
        <v>-0.27039031848614287</v>
      </c>
      <c r="E72" s="20">
        <v>-0.15125673748438984</v>
      </c>
      <c r="F72" s="20">
        <v>-4.8287516060787752</v>
      </c>
    </row>
    <row r="73" spans="1:6" x14ac:dyDescent="0.25">
      <c r="A73" s="19" t="s">
        <v>116</v>
      </c>
      <c r="B73" s="20">
        <v>9.5353483481841403E-2</v>
      </c>
      <c r="C73" s="20">
        <v>0.21943966025404646</v>
      </c>
      <c r="D73" s="20">
        <v>-0.46821278576977693</v>
      </c>
      <c r="E73" s="20">
        <v>-0.15341964203388908</v>
      </c>
      <c r="F73" s="20">
        <v>-6.0069410504586003</v>
      </c>
    </row>
    <row r="74" spans="1:6" x14ac:dyDescent="0.25">
      <c r="A74" s="19" t="s">
        <v>117</v>
      </c>
      <c r="B74" s="20">
        <v>4.057527096724944E-3</v>
      </c>
      <c r="C74" s="20">
        <v>0.16081891300397391</v>
      </c>
      <c r="D74" s="20">
        <v>-0.33958419340283075</v>
      </c>
      <c r="E74" s="20">
        <v>-0.1747077533021319</v>
      </c>
      <c r="F74" s="20">
        <v>-39.894555173688985</v>
      </c>
    </row>
    <row r="75" spans="1:6" x14ac:dyDescent="0.25">
      <c r="A75" s="19" t="s">
        <v>118</v>
      </c>
      <c r="B75" s="20">
        <v>-5.3583193552202715E-2</v>
      </c>
      <c r="C75" s="20">
        <v>0.2158096919099825</v>
      </c>
      <c r="D75" s="20">
        <v>-0.34373697095223388</v>
      </c>
      <c r="E75" s="20">
        <v>-0.1815104725944541</v>
      </c>
      <c r="F75" s="20">
        <v>-32.144770285742368</v>
      </c>
    </row>
    <row r="76" spans="1:6" x14ac:dyDescent="0.25">
      <c r="A76" s="19" t="s">
        <v>119</v>
      </c>
      <c r="B76" s="20">
        <v>5.6082209822847567E-3</v>
      </c>
      <c r="C76" s="20">
        <v>0.23285138340756958</v>
      </c>
      <c r="D76" s="20">
        <v>-0.43779546564837402</v>
      </c>
      <c r="E76" s="20">
        <v>-0.19933586125851968</v>
      </c>
      <c r="F76" s="20">
        <v>-68.704399091290441</v>
      </c>
    </row>
    <row r="77" spans="1:6" x14ac:dyDescent="0.25">
      <c r="A77" s="19" t="s">
        <v>120</v>
      </c>
      <c r="B77" s="20">
        <v>-2.0415762697862413E-3</v>
      </c>
      <c r="C77" s="20">
        <v>0.1935206607725922</v>
      </c>
      <c r="D77" s="20">
        <v>-0.40297133059403129</v>
      </c>
      <c r="E77" s="20">
        <v>-0.21149224609122533</v>
      </c>
      <c r="F77" s="20">
        <v>-182.32721693772118</v>
      </c>
    </row>
    <row r="78" spans="1:6" x14ac:dyDescent="0.25">
      <c r="A78" s="19" t="s">
        <v>121</v>
      </c>
      <c r="B78" s="20">
        <v>-0.23623602352285722</v>
      </c>
      <c r="C78" s="20">
        <v>0.29956202433622631</v>
      </c>
      <c r="D78" s="20">
        <v>-0.27612348178111878</v>
      </c>
      <c r="E78" s="20">
        <v>-0.21279748096774967</v>
      </c>
      <c r="F78" s="20">
        <v>-60.66366473176555</v>
      </c>
    </row>
    <row r="79" spans="1:6" x14ac:dyDescent="0.25">
      <c r="A79" s="19" t="s">
        <v>122</v>
      </c>
      <c r="B79" s="20">
        <v>-0.22469673331475726</v>
      </c>
      <c r="C79" s="20">
        <v>0.27503453369393382</v>
      </c>
      <c r="D79" s="20">
        <v>-0.2765359653129682</v>
      </c>
      <c r="E79" s="20">
        <v>-0.22619816493379163</v>
      </c>
      <c r="F79" s="20">
        <v>-39.130970793037378</v>
      </c>
    </row>
    <row r="80" spans="1:6" x14ac:dyDescent="0.25">
      <c r="A80" s="19" t="s">
        <v>123</v>
      </c>
      <c r="B80" s="20">
        <v>-1.9100778290006681E-2</v>
      </c>
      <c r="C80" s="20">
        <v>0.22149567860727787</v>
      </c>
      <c r="D80" s="20">
        <v>-0.43097831569008871</v>
      </c>
      <c r="E80" s="20">
        <v>-0.22858341537281754</v>
      </c>
      <c r="F80" s="20">
        <v>-67.993065490616843</v>
      </c>
    </row>
    <row r="81" spans="1:6" x14ac:dyDescent="0.25">
      <c r="A81" s="19" t="s">
        <v>124</v>
      </c>
      <c r="B81" s="20">
        <v>7.8000480355992163E-2</v>
      </c>
      <c r="C81" s="20">
        <v>0.19793935179180655</v>
      </c>
      <c r="D81" s="20">
        <v>-0.51933836075237938</v>
      </c>
      <c r="E81" s="20">
        <v>-0.24339852860458061</v>
      </c>
      <c r="F81" s="20">
        <v>-99.977369860929372</v>
      </c>
    </row>
    <row r="82" spans="1:6" x14ac:dyDescent="0.25">
      <c r="A82" s="19" t="s">
        <v>125</v>
      </c>
      <c r="B82" s="20">
        <v>2.3904917605853882E-2</v>
      </c>
      <c r="C82" s="20">
        <v>0.16923479259646787</v>
      </c>
      <c r="D82" s="20">
        <v>-0.44037958197557009</v>
      </c>
      <c r="E82" s="20">
        <v>-0.24723987177324833</v>
      </c>
      <c r="F82" s="20">
        <v>-102.15928142588734</v>
      </c>
    </row>
    <row r="83" spans="1:6" x14ac:dyDescent="0.25">
      <c r="A83" s="19" t="s">
        <v>126</v>
      </c>
      <c r="B83" s="20">
        <v>-0.21552151680388545</v>
      </c>
      <c r="C83" s="20">
        <v>0.31146368789335055</v>
      </c>
      <c r="D83" s="20">
        <v>-0.35389989750922646</v>
      </c>
      <c r="E83" s="20">
        <v>-0.25795772641976139</v>
      </c>
      <c r="F83" s="20">
        <v>-57.957652542046148</v>
      </c>
    </row>
    <row r="84" spans="1:6" x14ac:dyDescent="0.25">
      <c r="A84" s="19" t="s">
        <v>127</v>
      </c>
      <c r="B84" s="20">
        <v>-0.16318869234076164</v>
      </c>
      <c r="C84" s="20">
        <v>0.26076536771641623</v>
      </c>
      <c r="D84" s="20">
        <v>-0.41355046570740217</v>
      </c>
      <c r="E84" s="20">
        <v>-0.31597379033174755</v>
      </c>
      <c r="F84" s="20">
        <v>-101.57534258508147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zoomScale="70" zoomScaleNormal="70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147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t="s">
        <v>11</v>
      </c>
      <c r="B3" s="44">
        <v>0.15963692048801531</v>
      </c>
      <c r="C3" s="44">
        <v>0.28593946201579062</v>
      </c>
      <c r="D3" s="23">
        <f t="shared" ref="D3:D16" si="0">SUM(B3:C3)</f>
        <v>0.44557638250380593</v>
      </c>
      <c r="E3" s="1">
        <v>-0.14152564355013683</v>
      </c>
      <c r="F3" s="6">
        <v>1.0006766830189466E-2</v>
      </c>
      <c r="G3" s="23">
        <f t="shared" ref="G3:G16" si="1">B3+C3+E3+F3</f>
        <v>0.31405750578385855</v>
      </c>
      <c r="H3" s="45"/>
      <c r="I3" s="43">
        <v>7.0000000000000007E-2</v>
      </c>
      <c r="J3" s="23">
        <f t="shared" ref="J3:J16" si="2">G3/D3</f>
        <v>0.70483427334970117</v>
      </c>
      <c r="K3" s="23">
        <f t="shared" ref="K3:K16" si="3">-E3</f>
        <v>0.14152564355013683</v>
      </c>
      <c r="L3" s="23">
        <f t="shared" ref="L3:L16" si="4">ABS(B3)</f>
        <v>0.15963692048801531</v>
      </c>
      <c r="M3" s="46">
        <f t="shared" ref="M3:M14" si="5">M4-1.075</f>
        <v>0.52500000000000346</v>
      </c>
      <c r="N3" s="2">
        <v>1.359621961238324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t="s">
        <v>12</v>
      </c>
      <c r="B4" s="44">
        <v>8.78338764606761E-2</v>
      </c>
      <c r="C4" s="44">
        <v>0.29773590805664957</v>
      </c>
      <c r="D4" s="23">
        <f t="shared" si="0"/>
        <v>0.38556978451732565</v>
      </c>
      <c r="E4" s="1">
        <v>-0.12531476519148538</v>
      </c>
      <c r="F4" s="6">
        <v>4.229963656160151E-2</v>
      </c>
      <c r="G4" s="23">
        <f t="shared" si="1"/>
        <v>0.30255465588744179</v>
      </c>
      <c r="H4" s="45"/>
      <c r="I4" s="43">
        <f>I3+F3+D3-D4-F4</f>
        <v>9.7713728255068244E-2</v>
      </c>
      <c r="J4" s="23">
        <f t="shared" si="2"/>
        <v>0.78469493211506158</v>
      </c>
      <c r="K4" s="23">
        <f t="shared" si="3"/>
        <v>0.12531476519148538</v>
      </c>
      <c r="L4" s="23">
        <f t="shared" si="4"/>
        <v>8.78338764606761E-2</v>
      </c>
      <c r="M4" s="46">
        <f t="shared" si="5"/>
        <v>1.6000000000000034</v>
      </c>
      <c r="N4" s="2">
        <v>47.210104362941166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t="s">
        <v>15</v>
      </c>
      <c r="B5" s="44">
        <v>7.8044256821779012E-2</v>
      </c>
      <c r="C5" s="44">
        <v>0.34603737444729404</v>
      </c>
      <c r="D5" s="23">
        <f t="shared" si="0"/>
        <v>0.42408163126907306</v>
      </c>
      <c r="E5" s="1">
        <v>-0.11503363931308996</v>
      </c>
      <c r="F5" s="6">
        <v>-1.4625672242209753E-2</v>
      </c>
      <c r="G5" s="23">
        <f t="shared" si="1"/>
        <v>0.29442231971377336</v>
      </c>
      <c r="H5" s="45"/>
      <c r="I5" s="43">
        <f>I4+D4+F4-D5</f>
        <v>0.10150151806492236</v>
      </c>
      <c r="J5" s="23">
        <f t="shared" si="2"/>
        <v>0.69425860024332697</v>
      </c>
      <c r="K5" s="23">
        <f t="shared" si="3"/>
        <v>0.11503363931308996</v>
      </c>
      <c r="L5" s="23">
        <f t="shared" si="4"/>
        <v>7.8044256821779012E-2</v>
      </c>
      <c r="M5" s="46">
        <f t="shared" si="5"/>
        <v>2.6750000000000034</v>
      </c>
      <c r="N5" s="2">
        <v>19.8683691255616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t="s">
        <v>14</v>
      </c>
      <c r="B6" s="44">
        <v>2.1779473671614411E-2</v>
      </c>
      <c r="C6" s="44">
        <v>0.37044320279212395</v>
      </c>
      <c r="D6" s="23">
        <f t="shared" si="0"/>
        <v>0.39222267646373837</v>
      </c>
      <c r="E6" s="1">
        <v>-0.12012050150469565</v>
      </c>
      <c r="F6" s="6">
        <v>-1.154599415505885E-2</v>
      </c>
      <c r="G6" s="23">
        <f t="shared" si="1"/>
        <v>0.26055618080398385</v>
      </c>
      <c r="H6" s="45"/>
      <c r="I6" s="43">
        <f>I5+D5-D6</f>
        <v>0.13336047287025704</v>
      </c>
      <c r="J6" s="23">
        <f t="shared" si="2"/>
        <v>0.66430677377745317</v>
      </c>
      <c r="K6" s="23">
        <f t="shared" si="3"/>
        <v>0.12012050150469565</v>
      </c>
      <c r="L6" s="23">
        <f t="shared" si="4"/>
        <v>2.1779473671614411E-2</v>
      </c>
      <c r="M6" s="46">
        <f t="shared" si="5"/>
        <v>3.7500000000000036</v>
      </c>
      <c r="N6" s="2">
        <v>13.577561187411973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t="s">
        <v>34</v>
      </c>
      <c r="B7" s="44">
        <v>2.1718871328207264E-2</v>
      </c>
      <c r="C7" s="44">
        <v>0.34723712827153208</v>
      </c>
      <c r="D7" s="23">
        <f t="shared" si="0"/>
        <v>0.36895599959973935</v>
      </c>
      <c r="E7" s="1">
        <v>-0.12293854688963536</v>
      </c>
      <c r="F7" s="6">
        <v>3.2700687576490109E-18</v>
      </c>
      <c r="G7" s="23">
        <f t="shared" si="1"/>
        <v>0.246017452710104</v>
      </c>
      <c r="H7" s="45"/>
      <c r="I7" s="43">
        <f>I6+D6-D7</f>
        <v>0.15662714973425607</v>
      </c>
      <c r="J7" s="34">
        <f t="shared" si="2"/>
        <v>0.66679347395623112</v>
      </c>
      <c r="K7" s="23">
        <f t="shared" si="3"/>
        <v>0.12293854688963536</v>
      </c>
      <c r="L7" s="23">
        <f t="shared" si="4"/>
        <v>2.1718871328207264E-2</v>
      </c>
      <c r="M7" s="46">
        <f t="shared" si="5"/>
        <v>4.8250000000000037</v>
      </c>
      <c r="N7" s="2">
        <v>200.46128252404506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t="s">
        <v>16</v>
      </c>
      <c r="B8" s="44">
        <v>5.2801494904061962E-3</v>
      </c>
      <c r="C8" s="44">
        <v>0.36944715055763794</v>
      </c>
      <c r="D8" s="23">
        <f t="shared" si="0"/>
        <v>0.37472730004804411</v>
      </c>
      <c r="E8" s="1">
        <v>-0.11299323473296381</v>
      </c>
      <c r="F8" s="6">
        <v>-1.6867975287442952E-2</v>
      </c>
      <c r="G8" s="23">
        <f t="shared" si="1"/>
        <v>0.24486609002763737</v>
      </c>
      <c r="H8" s="45"/>
      <c r="I8" s="43">
        <f>I7+D7-D8</f>
        <v>0.1508558492859513</v>
      </c>
      <c r="J8" s="23">
        <f t="shared" si="2"/>
        <v>0.65345142986978233</v>
      </c>
      <c r="K8" s="23">
        <f t="shared" si="3"/>
        <v>0.11299323473296381</v>
      </c>
      <c r="L8" s="23">
        <f t="shared" si="4"/>
        <v>5.2801494904061962E-3</v>
      </c>
      <c r="M8" s="46">
        <f t="shared" si="5"/>
        <v>5.9000000000000039</v>
      </c>
      <c r="N8" s="2">
        <v>18.282206649325058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t="s">
        <v>17</v>
      </c>
      <c r="B9" s="44">
        <v>2.9542797969103918E-2</v>
      </c>
      <c r="C9" s="44">
        <v>0.33533714203230963</v>
      </c>
      <c r="D9" s="23">
        <f t="shared" si="0"/>
        <v>0.36487994000141355</v>
      </c>
      <c r="E9" s="1">
        <v>-0.12634168239134005</v>
      </c>
      <c r="F9" s="6">
        <v>4.0294264187942883E-3</v>
      </c>
      <c r="G9" s="23">
        <f t="shared" si="1"/>
        <v>0.24256768402886777</v>
      </c>
      <c r="H9" s="45"/>
      <c r="I9" s="43">
        <f>I8+D8-D9</f>
        <v>0.16070320933258186</v>
      </c>
      <c r="J9" s="23">
        <f t="shared" si="2"/>
        <v>0.66478766694581259</v>
      </c>
      <c r="K9" s="23">
        <f t="shared" si="3"/>
        <v>0.12634168239134005</v>
      </c>
      <c r="L9" s="23">
        <f t="shared" si="4"/>
        <v>2.9542797969103918E-2</v>
      </c>
      <c r="M9" s="46">
        <f t="shared" si="5"/>
        <v>6.9750000000000041</v>
      </c>
      <c r="N9" s="2">
        <v>14.32845644305679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10</v>
      </c>
      <c r="B10" s="44">
        <v>-2.0661723757362471E-2</v>
      </c>
      <c r="C10" s="44">
        <v>0.37253694708420876</v>
      </c>
      <c r="D10" s="23">
        <f t="shared" si="0"/>
        <v>0.35187522332684629</v>
      </c>
      <c r="E10" s="23">
        <v>-0.1080561488058442</v>
      </c>
      <c r="F10" s="34">
        <v>-3.0901338383845785E-3</v>
      </c>
      <c r="G10" s="23">
        <f t="shared" si="1"/>
        <v>0.24072894068261752</v>
      </c>
      <c r="H10" s="45"/>
      <c r="I10" s="43">
        <f>I9+D9+F9-C10</f>
        <v>0.15707562866858099</v>
      </c>
      <c r="J10" s="23">
        <f t="shared" si="2"/>
        <v>0.68413154642323781</v>
      </c>
      <c r="K10" s="23">
        <f t="shared" si="3"/>
        <v>0.1080561488058442</v>
      </c>
      <c r="L10" s="23">
        <f t="shared" si="4"/>
        <v>2.0661723757362471E-2</v>
      </c>
      <c r="M10" s="46">
        <f t="shared" si="5"/>
        <v>8.0500000000000043</v>
      </c>
      <c r="N10" s="25">
        <v>7.6928354222579429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t="s">
        <v>9</v>
      </c>
      <c r="B11" s="44">
        <v>1.0411777691411996E-2</v>
      </c>
      <c r="C11" s="44">
        <v>0.36708429095582279</v>
      </c>
      <c r="D11" s="23">
        <f t="shared" si="0"/>
        <v>0.37749606864723478</v>
      </c>
      <c r="E11" s="1">
        <v>-0.11623176247104318</v>
      </c>
      <c r="F11" s="6">
        <v>-2.5971578121168411E-2</v>
      </c>
      <c r="G11" s="23">
        <f t="shared" si="1"/>
        <v>0.23529272805502321</v>
      </c>
      <c r="H11" s="3"/>
      <c r="I11" s="43">
        <f>I10+C10-D11</f>
        <v>0.15211650710555497</v>
      </c>
      <c r="J11" s="23">
        <f t="shared" si="2"/>
        <v>0.62329848599006532</v>
      </c>
      <c r="K11" s="23">
        <f t="shared" si="3"/>
        <v>0.11623176247104318</v>
      </c>
      <c r="L11" s="23">
        <f t="shared" si="4"/>
        <v>1.0411777691411996E-2</v>
      </c>
      <c r="M11" s="46">
        <f t="shared" si="5"/>
        <v>9.1250000000000036</v>
      </c>
      <c r="N11" s="2">
        <v>10.894469920978944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t="s">
        <v>7</v>
      </c>
      <c r="B12" s="44">
        <v>1.5160262734341319E-2</v>
      </c>
      <c r="C12" s="44">
        <v>0.34978078157749803</v>
      </c>
      <c r="D12" s="23">
        <f t="shared" si="0"/>
        <v>0.36494104431183938</v>
      </c>
      <c r="E12" s="1">
        <v>-0.13180700387489866</v>
      </c>
      <c r="F12" s="6">
        <v>-1.2344217755100648E-2</v>
      </c>
      <c r="G12" s="23">
        <f t="shared" si="1"/>
        <v>0.22078982268184008</v>
      </c>
      <c r="H12" s="45"/>
      <c r="I12" s="43">
        <f>I11+D11-D12</f>
        <v>0.16467153144095037</v>
      </c>
      <c r="J12" s="23">
        <f t="shared" si="2"/>
        <v>0.6050013450752797</v>
      </c>
      <c r="K12" s="23">
        <f t="shared" si="3"/>
        <v>0.13180700387489866</v>
      </c>
      <c r="L12" s="23">
        <f t="shared" si="4"/>
        <v>1.5160262734341319E-2</v>
      </c>
      <c r="M12" s="46">
        <f t="shared" si="5"/>
        <v>10.200000000000003</v>
      </c>
      <c r="N12" s="2">
        <v>21.874914565893217</v>
      </c>
      <c r="O12" s="31"/>
      <c r="P12" s="26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t="s">
        <v>18</v>
      </c>
      <c r="B13" s="44">
        <v>1.07097257620607E-3</v>
      </c>
      <c r="C13" s="44">
        <v>0.35286466647320824</v>
      </c>
      <c r="D13" s="23">
        <f t="shared" si="0"/>
        <v>0.35393563904941433</v>
      </c>
      <c r="E13" s="1">
        <v>-0.13233298836191745</v>
      </c>
      <c r="F13" s="6">
        <v>-1.2190613022469113E-2</v>
      </c>
      <c r="G13" s="23">
        <f t="shared" si="1"/>
        <v>0.20941203766502775</v>
      </c>
      <c r="H13" s="45"/>
      <c r="I13" s="43">
        <f>I12+D12-D13</f>
        <v>0.17567693670337542</v>
      </c>
      <c r="J13" s="23">
        <f t="shared" si="2"/>
        <v>0.59166699976147619</v>
      </c>
      <c r="K13" s="23">
        <f t="shared" si="3"/>
        <v>0.13233298836191745</v>
      </c>
      <c r="L13" s="23">
        <f t="shared" si="4"/>
        <v>1.07097257620607E-3</v>
      </c>
      <c r="M13" s="46">
        <f t="shared" si="5"/>
        <v>11.275000000000002</v>
      </c>
      <c r="N13" s="2">
        <v>15.770904263785726</v>
      </c>
      <c r="O13" s="31"/>
      <c r="P13" s="26"/>
      <c r="Q13" s="26"/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t="s">
        <v>19</v>
      </c>
      <c r="B14" s="44">
        <v>-3.2678048757029426E-2</v>
      </c>
      <c r="C14" s="44">
        <v>0.36209986124158261</v>
      </c>
      <c r="D14" s="23">
        <f t="shared" si="0"/>
        <v>0.32942181248455316</v>
      </c>
      <c r="E14" s="1">
        <v>-0.12696867805685905</v>
      </c>
      <c r="F14" s="6">
        <v>6.1774081175634101E-3</v>
      </c>
      <c r="G14" s="23">
        <f t="shared" si="1"/>
        <v>0.20863054254525751</v>
      </c>
      <c r="H14" s="45"/>
      <c r="I14" s="43">
        <f>I13+C13-C14-F14</f>
        <v>0.16026433381743771</v>
      </c>
      <c r="J14" s="23">
        <f t="shared" si="2"/>
        <v>0.63332340069326876</v>
      </c>
      <c r="K14" s="23">
        <f t="shared" si="3"/>
        <v>0.12696867805685905</v>
      </c>
      <c r="L14" s="23">
        <f t="shared" si="4"/>
        <v>3.2678048757029426E-2</v>
      </c>
      <c r="M14" s="46">
        <f t="shared" si="5"/>
        <v>12.350000000000001</v>
      </c>
      <c r="N14" s="2">
        <v>14.533858008951915</v>
      </c>
      <c r="O14" s="31"/>
      <c r="P14" s="26"/>
      <c r="Q14" s="26"/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t="s">
        <v>13</v>
      </c>
      <c r="B15" s="44">
        <v>-4.612543506934489E-2</v>
      </c>
      <c r="C15" s="44">
        <v>0.38027506124635069</v>
      </c>
      <c r="D15" s="23">
        <f t="shared" si="0"/>
        <v>0.33414962617700578</v>
      </c>
      <c r="E15" s="1">
        <v>-0.11659724938557213</v>
      </c>
      <c r="F15" s="6">
        <v>-1.7974890255640127E-2</v>
      </c>
      <c r="G15" s="23">
        <f t="shared" si="1"/>
        <v>0.19957748653579349</v>
      </c>
      <c r="H15" s="45"/>
      <c r="I15" s="43">
        <f>I14+C14+F14-C15</f>
        <v>0.14826654193023303</v>
      </c>
      <c r="J15" s="23">
        <f t="shared" si="2"/>
        <v>0.59726981837194482</v>
      </c>
      <c r="K15" s="23">
        <f t="shared" si="3"/>
        <v>0.11659724938557213</v>
      </c>
      <c r="L15" s="23">
        <f t="shared" si="4"/>
        <v>4.612543506934489E-2</v>
      </c>
      <c r="M15" s="46">
        <f>M16-1.075</f>
        <v>13.425000000000001</v>
      </c>
      <c r="N15" s="2">
        <v>8.5326892134852024</v>
      </c>
      <c r="O15" s="31"/>
      <c r="P15" s="26"/>
      <c r="Q15" s="26"/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t="s">
        <v>8</v>
      </c>
      <c r="B16" s="44">
        <v>-6.6430957744639835E-2</v>
      </c>
      <c r="C16" s="44">
        <v>0.37647506085838067</v>
      </c>
      <c r="D16" s="23">
        <f t="shared" si="0"/>
        <v>0.31004410311374087</v>
      </c>
      <c r="E16" s="1">
        <v>-0.1218545107068186</v>
      </c>
      <c r="F16" s="6">
        <v>-7.0174770814087862E-3</v>
      </c>
      <c r="G16" s="23">
        <f t="shared" si="1"/>
        <v>0.18117211532551347</v>
      </c>
      <c r="H16" s="45"/>
      <c r="I16" s="43">
        <f>I15+C15-C16</f>
        <v>0.15206654231820305</v>
      </c>
      <c r="J16" s="23">
        <f t="shared" si="2"/>
        <v>0.58434304508945878</v>
      </c>
      <c r="K16" s="23">
        <f t="shared" si="3"/>
        <v>0.1218545107068186</v>
      </c>
      <c r="L16" s="23">
        <f t="shared" si="4"/>
        <v>6.6430957744639835E-2</v>
      </c>
      <c r="M16" s="46">
        <v>14.5</v>
      </c>
      <c r="N16" s="2">
        <v>6.5352913991571278</v>
      </c>
      <c r="O16" s="3"/>
      <c r="P16" s="3"/>
    </row>
    <row r="17" spans="1:18" x14ac:dyDescent="0.25">
      <c r="C17" s="11"/>
      <c r="E17" s="2"/>
      <c r="F17" s="2"/>
      <c r="G17" s="2"/>
      <c r="P17" s="3"/>
    </row>
    <row r="18" spans="1:18" x14ac:dyDescent="0.25">
      <c r="A18" t="s">
        <v>148</v>
      </c>
      <c r="B18" s="2"/>
      <c r="C18" s="2"/>
      <c r="D18" s="2"/>
      <c r="E18" s="2"/>
      <c r="F18" s="2"/>
      <c r="G18" s="2"/>
      <c r="I18" s="2"/>
      <c r="J18" s="2"/>
      <c r="L18" s="2"/>
    </row>
    <row r="19" spans="1:18" x14ac:dyDescent="0.25">
      <c r="B19" s="2"/>
      <c r="C19" s="2"/>
      <c r="D19" s="2"/>
      <c r="E19" s="2"/>
      <c r="F19" s="2"/>
      <c r="G19" s="1"/>
      <c r="H19" s="2"/>
      <c r="I19" s="2"/>
      <c r="J19" s="2"/>
      <c r="K19" s="2"/>
      <c r="L19" s="2"/>
    </row>
    <row r="20" spans="1:18" x14ac:dyDescent="0.25">
      <c r="A20" s="3"/>
      <c r="B20" s="23"/>
      <c r="C20" s="25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1"/>
      <c r="J21" s="1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25"/>
      <c r="D23" s="2"/>
      <c r="E23" s="2"/>
      <c r="F23" s="2"/>
      <c r="H23" s="2"/>
      <c r="I23" s="2"/>
      <c r="J23" s="2"/>
      <c r="K23" s="2"/>
      <c r="L23" s="2"/>
      <c r="R23" s="24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  <c r="L33" s="2"/>
    </row>
    <row r="34" spans="1:17" x14ac:dyDescent="0.25">
      <c r="A34" s="3"/>
      <c r="B34" s="23"/>
      <c r="C34" s="3"/>
      <c r="D34" s="2"/>
      <c r="E34" s="2"/>
      <c r="F34" s="2"/>
      <c r="H34" s="2"/>
      <c r="I34" s="2"/>
      <c r="J34" s="2"/>
      <c r="K34" s="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O35" s="22"/>
    </row>
    <row r="36" spans="1:17" x14ac:dyDescent="0.25">
      <c r="D36" s="2"/>
      <c r="E36" s="2"/>
      <c r="F36" s="2"/>
      <c r="G36" s="1"/>
      <c r="H36" s="2"/>
      <c r="I36" s="2"/>
      <c r="J36" s="2"/>
      <c r="K36" s="2"/>
      <c r="N36" s="2"/>
      <c r="O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N45" s="2"/>
      <c r="O45" s="2"/>
      <c r="P45" s="2"/>
      <c r="Q45" s="2"/>
    </row>
    <row r="46" spans="1:17" x14ac:dyDescent="0.25">
      <c r="B46" s="2"/>
      <c r="C46" s="2"/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  <row r="49" spans="14:17" x14ac:dyDescent="0.25">
      <c r="N49" s="2"/>
      <c r="O49" s="2"/>
      <c r="P49" s="2"/>
      <c r="Q49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8"/>
  <sheetViews>
    <sheetView zoomScale="70" zoomScaleNormal="70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149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t="s">
        <v>14</v>
      </c>
      <c r="B3" s="44">
        <v>0.28729439188145101</v>
      </c>
      <c r="C3" s="44">
        <v>0.2969046039366528</v>
      </c>
      <c r="D3" s="23">
        <f t="shared" ref="D3:D15" si="0">SUM(B3:C3)</f>
        <v>0.58419899581810375</v>
      </c>
      <c r="E3" s="1">
        <v>-0.1926687171776825</v>
      </c>
      <c r="F3" s="6">
        <v>1.8647927634805554E-2</v>
      </c>
      <c r="G3" s="23">
        <f t="shared" ref="G3:G15" si="1">B3+C3+E3+F3</f>
        <v>0.41017820627522678</v>
      </c>
      <c r="H3" s="45"/>
      <c r="I3" s="43">
        <v>7.0000000000000007E-2</v>
      </c>
      <c r="J3" s="23">
        <f t="shared" ref="J3:J15" si="2">G3/D3</f>
        <v>0.7021206972477233</v>
      </c>
      <c r="K3" s="23">
        <f t="shared" ref="K3:K15" si="3">-E3</f>
        <v>0.1926687171776825</v>
      </c>
      <c r="L3" s="23">
        <f t="shared" ref="L3:L15" si="4">ABS(B3)</f>
        <v>0.28729439188145101</v>
      </c>
      <c r="M3" s="46">
        <v>0.6</v>
      </c>
      <c r="N3" s="2">
        <v>2.2031864591931156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t="s">
        <v>15</v>
      </c>
      <c r="B4" s="44">
        <v>0.23318973194408507</v>
      </c>
      <c r="C4" s="44">
        <v>0.30998725644769631</v>
      </c>
      <c r="D4" s="23">
        <f t="shared" si="0"/>
        <v>0.54317698839178141</v>
      </c>
      <c r="E4" s="1">
        <v>-0.16423704679189893</v>
      </c>
      <c r="F4" s="6">
        <v>1.6323278409683978E-2</v>
      </c>
      <c r="G4" s="23">
        <f t="shared" si="1"/>
        <v>0.39526322000956648</v>
      </c>
      <c r="H4" s="45"/>
      <c r="I4" s="43">
        <f>I3+C3+IF(B3&gt;0,B3,0)+IF(F3&gt;0,F3,0)-IF(B4&gt;0,B4,0)-IF(F4&gt;0,F4,0)-C4</f>
        <v>0.11334665665144406</v>
      </c>
      <c r="J4" s="23">
        <f t="shared" si="2"/>
        <v>0.72768771221300699</v>
      </c>
      <c r="K4" s="23">
        <f t="shared" si="3"/>
        <v>0.16423704679189893</v>
      </c>
      <c r="L4" s="23">
        <f t="shared" si="4"/>
        <v>0.23318973194408507</v>
      </c>
      <c r="M4" s="46">
        <f>M3+1.15</f>
        <v>1.75</v>
      </c>
      <c r="N4" s="2">
        <v>2.8563434644038139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t="s">
        <v>13</v>
      </c>
      <c r="B5" s="44">
        <v>0.24706277226087558</v>
      </c>
      <c r="C5" s="44">
        <v>0.30648074553598664</v>
      </c>
      <c r="D5" s="23">
        <f t="shared" si="0"/>
        <v>0.55354351779686217</v>
      </c>
      <c r="E5" s="1">
        <v>-0.16519525633902632</v>
      </c>
      <c r="F5" s="6">
        <v>-1.4429322572636349E-2</v>
      </c>
      <c r="G5" s="23">
        <f t="shared" si="1"/>
        <v>0.3739189388851995</v>
      </c>
      <c r="H5" s="45"/>
      <c r="I5" s="43">
        <f t="shared" ref="I5:I15" si="5">I4+C4+IF(B4&gt;0,B4,0)+IF(F4&gt;0,F4,0)-IF(B5&gt;0,B5,0)-IF(F5&gt;0,F5,0)-C5</f>
        <v>0.11930340565604719</v>
      </c>
      <c r="J5" s="23">
        <f t="shared" si="2"/>
        <v>0.67550052861863552</v>
      </c>
      <c r="K5" s="23">
        <f t="shared" si="3"/>
        <v>0.16519525633902632</v>
      </c>
      <c r="L5" s="23">
        <f t="shared" si="4"/>
        <v>0.24706277226087558</v>
      </c>
      <c r="M5" s="46">
        <f t="shared" ref="M5:M15" si="6">M4+1.15</f>
        <v>2.9</v>
      </c>
      <c r="N5" s="2">
        <v>1.9537208076322643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t="s">
        <v>7</v>
      </c>
      <c r="B6" s="44">
        <v>0.21839533452477919</v>
      </c>
      <c r="C6" s="44">
        <v>0.33841862008736107</v>
      </c>
      <c r="D6" s="23">
        <f t="shared" si="0"/>
        <v>0.55681395461214023</v>
      </c>
      <c r="E6" s="1">
        <v>-0.20191474195960374</v>
      </c>
      <c r="F6" s="6">
        <v>-6.1110417625608107E-3</v>
      </c>
      <c r="G6" s="23">
        <f t="shared" si="1"/>
        <v>0.34878817088997566</v>
      </c>
      <c r="H6" s="45"/>
      <c r="I6" s="43">
        <f t="shared" si="5"/>
        <v>0.11603296884076914</v>
      </c>
      <c r="J6" s="23">
        <f t="shared" si="2"/>
        <v>0.62639983786493092</v>
      </c>
      <c r="K6" s="23">
        <f t="shared" si="3"/>
        <v>0.20191474195960374</v>
      </c>
      <c r="L6" s="23">
        <f t="shared" si="4"/>
        <v>0.21839533452477919</v>
      </c>
      <c r="M6" s="46">
        <f t="shared" si="6"/>
        <v>4.05</v>
      </c>
      <c r="N6" s="2">
        <v>4.5209926924759678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t="s">
        <v>17</v>
      </c>
      <c r="B7" s="44">
        <v>0.23008820643298133</v>
      </c>
      <c r="C7" s="44">
        <v>0.30412927917662808</v>
      </c>
      <c r="D7" s="23">
        <f t="shared" si="0"/>
        <v>0.53421748560960935</v>
      </c>
      <c r="E7" s="1">
        <v>-0.16807354801300506</v>
      </c>
      <c r="F7" s="6">
        <v>-2.2906706089256587E-2</v>
      </c>
      <c r="G7" s="23">
        <f t="shared" si="1"/>
        <v>0.3432372315073477</v>
      </c>
      <c r="H7" s="45"/>
      <c r="I7" s="43">
        <f t="shared" si="5"/>
        <v>0.13862943784330001</v>
      </c>
      <c r="J7" s="34">
        <f t="shared" si="2"/>
        <v>0.64250467413224188</v>
      </c>
      <c r="K7" s="23">
        <f t="shared" si="3"/>
        <v>0.16807354801300506</v>
      </c>
      <c r="L7" s="23">
        <f t="shared" si="4"/>
        <v>0.23008820643298133</v>
      </c>
      <c r="M7" s="46">
        <f t="shared" si="6"/>
        <v>5.1999999999999993</v>
      </c>
      <c r="N7" s="2">
        <v>2.3334640797870434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t="s">
        <v>10</v>
      </c>
      <c r="B8" s="44">
        <v>0.24039025430024777</v>
      </c>
      <c r="C8" s="44">
        <v>0.30296029086243725</v>
      </c>
      <c r="D8" s="23">
        <f t="shared" si="0"/>
        <v>0.54335054516268499</v>
      </c>
      <c r="E8" s="1">
        <v>-0.21055318921751737</v>
      </c>
      <c r="F8" s="6">
        <v>-3.3538094427553122E-2</v>
      </c>
      <c r="G8" s="23">
        <f t="shared" si="1"/>
        <v>0.29925926151761451</v>
      </c>
      <c r="H8" s="45"/>
      <c r="I8" s="43">
        <f t="shared" si="5"/>
        <v>0.12949637829022442</v>
      </c>
      <c r="J8" s="23">
        <f t="shared" si="2"/>
        <v>0.55076646960575526</v>
      </c>
      <c r="K8" s="23">
        <f t="shared" si="3"/>
        <v>0.21055318921751737</v>
      </c>
      <c r="L8" s="23">
        <f t="shared" si="4"/>
        <v>0.24039025430024777</v>
      </c>
      <c r="M8" s="46">
        <f t="shared" si="6"/>
        <v>6.35</v>
      </c>
      <c r="N8" s="2">
        <v>1.3894358675053762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t="s">
        <v>9</v>
      </c>
      <c r="B9" s="44">
        <v>0.17761038772641191</v>
      </c>
      <c r="C9" s="44">
        <v>0.3105481506433091</v>
      </c>
      <c r="D9" s="23">
        <f t="shared" si="0"/>
        <v>0.48815853836972101</v>
      </c>
      <c r="E9" s="1">
        <v>-0.18275341692115959</v>
      </c>
      <c r="F9" s="6">
        <v>-1.5920967302324809E-2</v>
      </c>
      <c r="G9" s="23">
        <f t="shared" si="1"/>
        <v>0.28948415414623663</v>
      </c>
      <c r="H9" s="45"/>
      <c r="I9" s="43">
        <f t="shared" si="5"/>
        <v>0.18468838508318841</v>
      </c>
      <c r="J9" s="23">
        <f t="shared" si="2"/>
        <v>0.59301257971029775</v>
      </c>
      <c r="K9" s="23">
        <f t="shared" si="3"/>
        <v>0.18275341692115959</v>
      </c>
      <c r="L9" s="23">
        <f t="shared" si="4"/>
        <v>0.17761038772641191</v>
      </c>
      <c r="M9" s="46">
        <f t="shared" si="6"/>
        <v>7.5</v>
      </c>
      <c r="N9" s="2">
        <v>1.1498999173756259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34</v>
      </c>
      <c r="B10" s="44">
        <v>0.11805682778381991</v>
      </c>
      <c r="C10" s="44">
        <v>0.32504473049699834</v>
      </c>
      <c r="D10" s="23">
        <f t="shared" si="0"/>
        <v>0.44310155828081826</v>
      </c>
      <c r="E10" s="23">
        <v>-0.19992380542311244</v>
      </c>
      <c r="F10" s="34">
        <v>2.1517915217079941E-18</v>
      </c>
      <c r="G10" s="23">
        <f t="shared" si="1"/>
        <v>0.24317775285770582</v>
      </c>
      <c r="H10" s="45"/>
      <c r="I10" s="43">
        <f t="shared" si="5"/>
        <v>0.22974536517209121</v>
      </c>
      <c r="J10" s="23">
        <f t="shared" si="2"/>
        <v>0.54880816443346936</v>
      </c>
      <c r="K10" s="23">
        <f t="shared" si="3"/>
        <v>0.19992380542311244</v>
      </c>
      <c r="L10" s="23">
        <f t="shared" si="4"/>
        <v>0.11805682778381991</v>
      </c>
      <c r="M10" s="46">
        <f t="shared" si="6"/>
        <v>8.65</v>
      </c>
      <c r="N10" s="25">
        <v>25.093652203344671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t="s">
        <v>16</v>
      </c>
      <c r="B11" s="44">
        <v>0.16012072122270482</v>
      </c>
      <c r="C11" s="44">
        <v>0.29063678461785486</v>
      </c>
      <c r="D11" s="23">
        <f t="shared" si="0"/>
        <v>0.45075750584055968</v>
      </c>
      <c r="E11" s="1">
        <v>-0.1882000768587965</v>
      </c>
      <c r="F11" s="6">
        <v>-2.4588841707980279E-2</v>
      </c>
      <c r="G11" s="23">
        <f t="shared" si="1"/>
        <v>0.23796858727378287</v>
      </c>
      <c r="H11" s="3"/>
      <c r="I11" s="43">
        <f t="shared" si="5"/>
        <v>0.22208941761234974</v>
      </c>
      <c r="J11" s="23">
        <f t="shared" si="2"/>
        <v>0.52793039315013923</v>
      </c>
      <c r="K11" s="23">
        <f t="shared" si="3"/>
        <v>0.1882000768587965</v>
      </c>
      <c r="L11" s="23">
        <f t="shared" si="4"/>
        <v>0.16012072122270482</v>
      </c>
      <c r="M11" s="46">
        <f t="shared" si="6"/>
        <v>9.8000000000000007</v>
      </c>
      <c r="N11" s="2">
        <v>1.7103076192105833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t="s">
        <v>19</v>
      </c>
      <c r="B12" s="44">
        <v>4.7242825459659209E-2</v>
      </c>
      <c r="C12" s="44">
        <v>0.34479230627039187</v>
      </c>
      <c r="D12" s="23">
        <f t="shared" si="0"/>
        <v>0.39203513173005106</v>
      </c>
      <c r="E12" s="1">
        <v>-0.23048651026649419</v>
      </c>
      <c r="F12" s="6">
        <v>1.5132945280187686E-3</v>
      </c>
      <c r="G12" s="23">
        <f t="shared" si="1"/>
        <v>0.16306191599157563</v>
      </c>
      <c r="H12" s="45"/>
      <c r="I12" s="43">
        <f t="shared" si="5"/>
        <v>0.27929849719483962</v>
      </c>
      <c r="J12" s="23">
        <f t="shared" si="2"/>
        <v>0.41593699848272114</v>
      </c>
      <c r="K12" s="23">
        <f t="shared" si="3"/>
        <v>0.23048651026649419</v>
      </c>
      <c r="L12" s="23">
        <f t="shared" si="4"/>
        <v>4.7242825459659209E-2</v>
      </c>
      <c r="M12" s="46">
        <f t="shared" si="6"/>
        <v>10.950000000000001</v>
      </c>
      <c r="N12" s="2">
        <v>1.4526356911061833</v>
      </c>
      <c r="O12" s="31"/>
      <c r="P12" s="26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t="s">
        <v>12</v>
      </c>
      <c r="B13" s="44">
        <v>-5.956422240569509E-3</v>
      </c>
      <c r="C13" s="44">
        <v>0.33681695110511073</v>
      </c>
      <c r="D13" s="23">
        <f t="shared" si="0"/>
        <v>0.3308605288645412</v>
      </c>
      <c r="E13" s="1">
        <v>-0.21971401153310038</v>
      </c>
      <c r="F13" s="6">
        <v>3.7045946318358919E-2</v>
      </c>
      <c r="G13" s="23">
        <f t="shared" si="1"/>
        <v>0.14819246364979974</v>
      </c>
      <c r="H13" s="45"/>
      <c r="I13" s="43">
        <f t="shared" si="5"/>
        <v>0.2989840260294398</v>
      </c>
      <c r="J13" s="23">
        <f t="shared" si="2"/>
        <v>0.44790009904890088</v>
      </c>
      <c r="K13" s="23">
        <f t="shared" si="3"/>
        <v>0.21971401153310038</v>
      </c>
      <c r="L13" s="23">
        <f t="shared" si="4"/>
        <v>5.956422240569509E-3</v>
      </c>
      <c r="M13" s="46">
        <f t="shared" si="6"/>
        <v>12.100000000000001</v>
      </c>
      <c r="N13" s="2">
        <v>4.0485858965958847</v>
      </c>
      <c r="O13" s="31"/>
      <c r="P13" s="26"/>
      <c r="Q13" s="26"/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t="s">
        <v>8</v>
      </c>
      <c r="B14" s="44">
        <v>-1.5169638851994576E-2</v>
      </c>
      <c r="C14" s="44">
        <v>0.35459394896669638</v>
      </c>
      <c r="D14" s="23">
        <f t="shared" si="0"/>
        <v>0.33942431011470181</v>
      </c>
      <c r="E14" s="1">
        <v>-0.19057302135102117</v>
      </c>
      <c r="F14" s="6">
        <v>-2.3089642435474771E-2</v>
      </c>
      <c r="G14" s="23">
        <f t="shared" si="1"/>
        <v>0.12576164632820588</v>
      </c>
      <c r="H14" s="45"/>
      <c r="I14" s="43">
        <f t="shared" si="5"/>
        <v>0.31825297448621304</v>
      </c>
      <c r="J14" s="23">
        <f t="shared" si="2"/>
        <v>0.37051455237754538</v>
      </c>
      <c r="K14" s="23">
        <f t="shared" si="3"/>
        <v>0.19057302135102117</v>
      </c>
      <c r="L14" s="23">
        <f t="shared" si="4"/>
        <v>1.5169638851994576E-2</v>
      </c>
      <c r="M14" s="46">
        <f t="shared" si="6"/>
        <v>13.250000000000002</v>
      </c>
      <c r="N14" s="2">
        <v>0.56314813482466886</v>
      </c>
      <c r="O14" s="31"/>
      <c r="P14" s="26"/>
      <c r="Q14" s="26"/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t="s">
        <v>18</v>
      </c>
      <c r="B15" s="44">
        <v>1.2135109762021251E-2</v>
      </c>
      <c r="C15" s="44">
        <v>0.33491321428037513</v>
      </c>
      <c r="D15" s="23">
        <f t="shared" si="0"/>
        <v>0.34704832404239638</v>
      </c>
      <c r="E15" s="1">
        <v>-0.20233600907108704</v>
      </c>
      <c r="F15" s="6">
        <v>-5.196848356843372E-2</v>
      </c>
      <c r="G15" s="23">
        <f t="shared" si="1"/>
        <v>9.2743831402875621E-2</v>
      </c>
      <c r="H15" s="45"/>
      <c r="I15" s="43">
        <f t="shared" si="5"/>
        <v>0.32579859941051303</v>
      </c>
      <c r="J15" s="23">
        <f t="shared" si="2"/>
        <v>0.2672360734165245</v>
      </c>
      <c r="K15" s="23">
        <f t="shared" si="3"/>
        <v>0.20233600907108704</v>
      </c>
      <c r="L15" s="23">
        <f t="shared" si="4"/>
        <v>1.2135109762021251E-2</v>
      </c>
      <c r="M15" s="46">
        <f t="shared" si="6"/>
        <v>14.400000000000002</v>
      </c>
      <c r="N15" s="2">
        <v>0.82361738758507075</v>
      </c>
      <c r="O15" s="31"/>
      <c r="P15" s="26"/>
      <c r="Q15" s="26"/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C16" s="11"/>
      <c r="E16" s="2"/>
      <c r="F16" s="2"/>
      <c r="G16" s="2"/>
      <c r="P16" s="3"/>
    </row>
    <row r="17" spans="1:18" x14ac:dyDescent="0.25">
      <c r="A17" t="s">
        <v>47</v>
      </c>
      <c r="B17" s="2"/>
      <c r="C17" s="2"/>
      <c r="D17" s="2"/>
      <c r="E17" s="2"/>
      <c r="F17" s="2"/>
      <c r="G17" s="2"/>
      <c r="I17" s="2"/>
      <c r="J17" s="2"/>
      <c r="L17" s="2"/>
    </row>
    <row r="18" spans="1:18" x14ac:dyDescent="0.25">
      <c r="B18" s="2"/>
      <c r="C18" s="2"/>
      <c r="D18" s="2"/>
      <c r="E18" s="2"/>
      <c r="F18" s="2"/>
      <c r="G18" s="1"/>
      <c r="H18" s="2"/>
      <c r="I18" s="2"/>
      <c r="J18" s="2"/>
      <c r="K18" s="2"/>
      <c r="L18" s="2"/>
    </row>
    <row r="19" spans="1:18" x14ac:dyDescent="0.25">
      <c r="A19" s="3"/>
      <c r="B19" s="23"/>
      <c r="C19" s="25"/>
      <c r="D19" s="2"/>
      <c r="E19" s="2"/>
      <c r="F19" s="2"/>
      <c r="H19" s="2"/>
      <c r="I19" s="2"/>
      <c r="J19" s="2"/>
      <c r="K19" s="2"/>
      <c r="L19" s="2"/>
    </row>
    <row r="20" spans="1:18" x14ac:dyDescent="0.25">
      <c r="A20" s="3"/>
      <c r="B20" s="23"/>
      <c r="C20" s="3"/>
      <c r="D20" s="2"/>
      <c r="E20" s="2"/>
      <c r="F20" s="2"/>
      <c r="H20" s="2"/>
      <c r="I20" s="1"/>
      <c r="J20" s="1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2"/>
      <c r="J21" s="2"/>
      <c r="K21" s="2"/>
      <c r="L21" s="2"/>
    </row>
    <row r="22" spans="1:18" x14ac:dyDescent="0.25">
      <c r="A22" s="3"/>
      <c r="B22" s="23"/>
      <c r="C22" s="25"/>
      <c r="D22" s="2"/>
      <c r="E22" s="2"/>
      <c r="F22" s="2"/>
      <c r="H22" s="2"/>
      <c r="I22" s="2"/>
      <c r="J22" s="2"/>
      <c r="K22" s="2"/>
      <c r="L22" s="2"/>
      <c r="R22" s="24"/>
    </row>
    <row r="23" spans="1:18" x14ac:dyDescent="0.25">
      <c r="A23" s="3"/>
      <c r="B23" s="23"/>
      <c r="C23" s="3"/>
      <c r="D23" s="2"/>
      <c r="E23" s="2"/>
      <c r="F23" s="2"/>
      <c r="H23" s="2"/>
      <c r="I23" s="2"/>
      <c r="J23" s="2"/>
      <c r="K23" s="2"/>
      <c r="L23" s="2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</row>
    <row r="34" spans="1:17" x14ac:dyDescent="0.25">
      <c r="D34" s="2"/>
      <c r="E34" s="2"/>
      <c r="F34" s="2"/>
      <c r="G34" s="1"/>
      <c r="H34" s="2"/>
      <c r="I34" s="2"/>
      <c r="J34" s="2"/>
      <c r="K34" s="2"/>
      <c r="O34" s="2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N35" s="2"/>
      <c r="O35" s="2"/>
    </row>
    <row r="36" spans="1:17" x14ac:dyDescent="0.25">
      <c r="N36" s="2"/>
      <c r="O36" s="2"/>
      <c r="P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  <c r="Q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B45" s="2"/>
      <c r="C45" s="2"/>
      <c r="N45" s="2"/>
      <c r="O45" s="2"/>
      <c r="P45" s="2"/>
      <c r="Q45" s="2"/>
    </row>
    <row r="46" spans="1:17" x14ac:dyDescent="0.25"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9"/>
  <sheetViews>
    <sheetView topLeftCell="A29" zoomScaleNormal="100" workbookViewId="0"/>
  </sheetViews>
  <sheetFormatPr baseColWidth="10" defaultColWidth="9.140625" defaultRowHeight="15" x14ac:dyDescent="0.25"/>
  <cols>
    <col min="1" max="1" width="26.140625" customWidth="1"/>
    <col min="2" max="23" width="5.5703125" bestFit="1" customWidth="1"/>
    <col min="24" max="24" width="12.7109375" customWidth="1"/>
    <col min="25" max="25" width="18.42578125" bestFit="1" customWidth="1"/>
    <col min="26" max="26" width="30.140625" bestFit="1" customWidth="1"/>
    <col min="27" max="27" width="18.42578125" bestFit="1" customWidth="1"/>
    <col min="28" max="28" width="35.140625" bestFit="1" customWidth="1"/>
    <col min="29" max="29" width="23.42578125" bestFit="1" customWidth="1"/>
  </cols>
  <sheetData>
    <row r="1" spans="1:23" ht="15.75" x14ac:dyDescent="0.25">
      <c r="A1" s="65" t="s">
        <v>303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25">
      <c r="B2" s="63">
        <v>2009</v>
      </c>
      <c r="C2" s="63">
        <v>2010</v>
      </c>
      <c r="D2" s="63">
        <v>2011</v>
      </c>
      <c r="E2" s="63">
        <v>2012</v>
      </c>
      <c r="F2" s="63">
        <v>2013</v>
      </c>
      <c r="G2" s="63">
        <v>2014</v>
      </c>
      <c r="H2" s="63">
        <v>2015</v>
      </c>
      <c r="I2" s="63">
        <v>2016</v>
      </c>
      <c r="J2" s="63">
        <v>2017</v>
      </c>
      <c r="K2" s="63">
        <v>2018</v>
      </c>
      <c r="L2" s="63">
        <v>2019</v>
      </c>
      <c r="M2" s="63">
        <v>2020</v>
      </c>
      <c r="N2" s="63">
        <v>2021</v>
      </c>
      <c r="O2" s="63">
        <v>2022</v>
      </c>
      <c r="P2" s="63">
        <v>2023</v>
      </c>
      <c r="Q2" s="63">
        <v>2024</v>
      </c>
      <c r="R2" s="63">
        <v>2025</v>
      </c>
      <c r="S2" s="63">
        <v>2026</v>
      </c>
      <c r="T2" s="63">
        <v>2027</v>
      </c>
      <c r="U2" s="63">
        <v>2028</v>
      </c>
      <c r="V2" s="63">
        <v>2029</v>
      </c>
      <c r="W2" s="63">
        <v>2030</v>
      </c>
    </row>
    <row r="3" spans="1:23" x14ac:dyDescent="0.25">
      <c r="A3" t="s">
        <v>298</v>
      </c>
      <c r="B3" s="1">
        <v>0.14503473950338194</v>
      </c>
      <c r="C3" s="1">
        <v>0.14567160524204964</v>
      </c>
      <c r="D3" s="1">
        <v>0.14631327615308573</v>
      </c>
      <c r="E3" s="1">
        <v>0.14707524138381026</v>
      </c>
      <c r="F3" s="1">
        <v>0.14785078293129056</v>
      </c>
      <c r="G3" s="1">
        <v>0.14850241267590916</v>
      </c>
      <c r="H3" s="1">
        <v>0.14897689920108501</v>
      </c>
      <c r="I3" s="1">
        <v>0.14962529644557873</v>
      </c>
      <c r="J3" s="1">
        <v>0.15027688661403277</v>
      </c>
      <c r="K3" s="1">
        <v>0.15100449261785112</v>
      </c>
    </row>
    <row r="4" spans="1:23" x14ac:dyDescent="0.25">
      <c r="K4" s="29">
        <v>0.15100449261785112</v>
      </c>
      <c r="L4" s="1">
        <v>0.15141873736076336</v>
      </c>
      <c r="M4" s="1">
        <v>0.15206485079156104</v>
      </c>
      <c r="N4" s="1">
        <v>0.15259524599437682</v>
      </c>
      <c r="O4" s="1">
        <v>0.15310581758100028</v>
      </c>
      <c r="P4" s="1">
        <v>0.15361482425503067</v>
      </c>
      <c r="Q4" s="1">
        <v>0.15414390194013483</v>
      </c>
      <c r="R4" s="1">
        <v>0.15467184802257583</v>
      </c>
      <c r="S4" s="1">
        <v>0.15522225927138961</v>
      </c>
      <c r="T4" s="1">
        <v>0.1557721646136711</v>
      </c>
      <c r="U4" s="1">
        <v>0.15632208078347018</v>
      </c>
      <c r="V4" s="1">
        <v>0.15687243120630864</v>
      </c>
      <c r="W4" s="1">
        <v>0.15742075217236756</v>
      </c>
    </row>
    <row r="5" spans="1:23" x14ac:dyDescent="0.25">
      <c r="A5" t="s">
        <v>299</v>
      </c>
      <c r="B5" s="1">
        <v>0.3342412800052178</v>
      </c>
      <c r="C5" s="1">
        <v>0.33498415445085644</v>
      </c>
      <c r="D5" s="1">
        <v>0.33531138100389285</v>
      </c>
      <c r="E5" s="1">
        <v>0.33569321258849205</v>
      </c>
      <c r="F5" s="1">
        <v>0.33662600714317092</v>
      </c>
      <c r="G5" s="1">
        <v>0.33754740759633051</v>
      </c>
      <c r="H5" s="1">
        <v>0.33771910509465403</v>
      </c>
      <c r="I5" s="1">
        <v>0.33818273430081458</v>
      </c>
      <c r="J5" s="1">
        <v>0.33846906901333262</v>
      </c>
      <c r="K5" s="1">
        <v>0.33921405994568915</v>
      </c>
    </row>
    <row r="6" spans="1:23" x14ac:dyDescent="0.25">
      <c r="K6" s="29">
        <v>0.33921405994568915</v>
      </c>
      <c r="L6" s="1">
        <v>0.33955218462614928</v>
      </c>
      <c r="M6" s="1">
        <v>0.34020837707176005</v>
      </c>
      <c r="N6" s="1">
        <v>0.34075567407046736</v>
      </c>
      <c r="O6" s="1">
        <v>0.34122808298907137</v>
      </c>
      <c r="P6" s="1">
        <v>0.34164707330471356</v>
      </c>
      <c r="Q6" s="1">
        <v>0.34214393087511341</v>
      </c>
      <c r="R6" s="1">
        <v>0.34264728999488486</v>
      </c>
      <c r="S6" s="1">
        <v>0.3431897685340945</v>
      </c>
      <c r="T6" s="1">
        <v>0.34373974750781028</v>
      </c>
      <c r="U6" s="1">
        <v>0.34429713652491678</v>
      </c>
      <c r="V6" s="1">
        <v>0.3448606243035745</v>
      </c>
      <c r="W6" s="1">
        <v>0.34542484728611811</v>
      </c>
    </row>
    <row r="7" spans="1:23" x14ac:dyDescent="0.25">
      <c r="A7" t="s">
        <v>12</v>
      </c>
      <c r="B7" s="1">
        <v>0.21904432065017715</v>
      </c>
      <c r="C7" s="1">
        <v>0.21925790392385905</v>
      </c>
      <c r="D7" s="1">
        <v>0.21997006158879059</v>
      </c>
      <c r="E7" s="1">
        <v>0.22044183980595489</v>
      </c>
      <c r="F7" s="1">
        <v>0.21975714723923351</v>
      </c>
      <c r="G7" s="1">
        <v>0.21879183294069715</v>
      </c>
      <c r="H7" s="1">
        <v>0.21993320211550235</v>
      </c>
      <c r="I7" s="1">
        <v>0.22039853779820928</v>
      </c>
      <c r="J7" s="1">
        <v>0.22087832599424792</v>
      </c>
      <c r="K7" s="1">
        <v>0.22101273902981505</v>
      </c>
    </row>
    <row r="8" spans="1:23" x14ac:dyDescent="0.25">
      <c r="K8" s="29">
        <v>0.22101273902981505</v>
      </c>
      <c r="L8" s="1">
        <v>0.22216634421444706</v>
      </c>
      <c r="M8" s="1">
        <v>0.22152870004389064</v>
      </c>
      <c r="N8" s="1">
        <v>0.2213773609650363</v>
      </c>
      <c r="O8" s="1">
        <v>0.2214710207788608</v>
      </c>
      <c r="P8" s="1">
        <v>0.22168475081422473</v>
      </c>
      <c r="Q8" s="1">
        <v>0.221617643058487</v>
      </c>
      <c r="R8" s="1">
        <v>0.2215495880870379</v>
      </c>
      <c r="S8" s="1">
        <v>0.22136305605901069</v>
      </c>
      <c r="T8" s="1">
        <v>0.22115443556832151</v>
      </c>
      <c r="U8" s="1">
        <v>0.2209234273684863</v>
      </c>
      <c r="V8" s="1">
        <v>0.2206675027569712</v>
      </c>
      <c r="W8" s="1">
        <v>0.22041170576418082</v>
      </c>
    </row>
    <row r="9" spans="1:23" x14ac:dyDescent="0.25">
      <c r="A9" t="s">
        <v>300</v>
      </c>
      <c r="B9" s="1">
        <v>0.17440809713826239</v>
      </c>
      <c r="C9" s="1">
        <v>0.1737240279666139</v>
      </c>
      <c r="D9" s="1">
        <v>0.1726977186556129</v>
      </c>
      <c r="E9" s="1">
        <v>0.17201837338385892</v>
      </c>
      <c r="F9" s="1">
        <v>0.17166385643218424</v>
      </c>
      <c r="G9" s="1">
        <v>0.17160694181117139</v>
      </c>
      <c r="H9" s="1">
        <v>0.1705841227518046</v>
      </c>
      <c r="I9" s="1">
        <v>0.16972951701081418</v>
      </c>
      <c r="J9" s="1">
        <v>0.1690980784646556</v>
      </c>
      <c r="K9" s="1">
        <v>0.16807736446067478</v>
      </c>
    </row>
    <row r="10" spans="1:23" x14ac:dyDescent="0.25">
      <c r="K10" s="29">
        <v>0.16807736446067478</v>
      </c>
      <c r="L10" s="1">
        <v>0.16696875005681105</v>
      </c>
      <c r="M10" s="1">
        <v>0.16666292700331561</v>
      </c>
      <c r="N10" s="1">
        <v>0.16621712199549071</v>
      </c>
      <c r="O10" s="1">
        <v>0.16568224002746948</v>
      </c>
      <c r="P10" s="1">
        <v>0.16510991728632735</v>
      </c>
      <c r="Q10" s="1">
        <v>0.16464000458503431</v>
      </c>
      <c r="R10" s="1">
        <v>0.16416632515136192</v>
      </c>
      <c r="S10" s="1">
        <v>0.16372280698991198</v>
      </c>
      <c r="T10" s="1">
        <v>0.16328667449456133</v>
      </c>
      <c r="U10" s="1">
        <v>0.16285709248526545</v>
      </c>
      <c r="V10" s="1">
        <v>0.1624373010980448</v>
      </c>
      <c r="W10" s="1">
        <v>0.16201796220321885</v>
      </c>
    </row>
    <row r="11" spans="1:23" x14ac:dyDescent="0.25">
      <c r="A11" t="s">
        <v>301</v>
      </c>
      <c r="B11" s="1">
        <v>0.12727156270296086</v>
      </c>
      <c r="C11" s="1">
        <v>0.12636230841662094</v>
      </c>
      <c r="D11" s="1">
        <v>0.12570756259861796</v>
      </c>
      <c r="E11" s="1">
        <v>0.12477133283788394</v>
      </c>
      <c r="F11" s="1">
        <v>0.12410220625412093</v>
      </c>
      <c r="G11" s="1">
        <v>0.1235514049758918</v>
      </c>
      <c r="H11" s="1">
        <v>0.12278667083695398</v>
      </c>
      <c r="I11" s="1">
        <v>0.12206391444458327</v>
      </c>
      <c r="J11" s="1">
        <v>0.12127763991373111</v>
      </c>
      <c r="K11" s="1">
        <v>0.12069134394596984</v>
      </c>
    </row>
    <row r="12" spans="1:23" x14ac:dyDescent="0.25">
      <c r="K12" s="29">
        <v>0.12069134394596984</v>
      </c>
      <c r="L12" s="1">
        <v>0.11989398374182925</v>
      </c>
      <c r="M12" s="1">
        <v>0.11953514508947255</v>
      </c>
      <c r="N12" s="1">
        <v>0.11905459697462871</v>
      </c>
      <c r="O12" s="1">
        <v>0.1185128386235981</v>
      </c>
      <c r="P12" s="1">
        <v>0.11794343433970382</v>
      </c>
      <c r="Q12" s="1">
        <v>0.11745451954123053</v>
      </c>
      <c r="R12" s="1">
        <v>0.11696494874413954</v>
      </c>
      <c r="S12" s="1">
        <v>0.11650210914559324</v>
      </c>
      <c r="T12" s="1">
        <v>0.11604697781563578</v>
      </c>
      <c r="U12" s="1">
        <v>0.11560026283786135</v>
      </c>
      <c r="V12" s="1">
        <v>0.11516214063510095</v>
      </c>
      <c r="W12" s="1">
        <v>0.11472473257411483</v>
      </c>
    </row>
    <row r="13" spans="1:23" x14ac:dyDescent="0.25">
      <c r="B13" s="1">
        <v>1</v>
      </c>
      <c r="C13" s="1">
        <v>1</v>
      </c>
      <c r="D13" s="1">
        <v>1</v>
      </c>
      <c r="E13" s="1">
        <v>1</v>
      </c>
      <c r="F13" s="1">
        <v>1</v>
      </c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1</v>
      </c>
      <c r="M13" s="1">
        <v>1</v>
      </c>
      <c r="N13" s="1">
        <v>1</v>
      </c>
      <c r="O13" s="1">
        <v>1</v>
      </c>
      <c r="P13" s="1">
        <v>1</v>
      </c>
      <c r="Q13" s="1">
        <v>1</v>
      </c>
      <c r="R13" s="1">
        <v>1</v>
      </c>
      <c r="S13" s="1">
        <v>1</v>
      </c>
      <c r="T13" s="1">
        <v>1</v>
      </c>
      <c r="U13" s="1">
        <v>1</v>
      </c>
      <c r="V13" s="1">
        <v>1</v>
      </c>
      <c r="W13" s="1">
        <v>1</v>
      </c>
    </row>
    <row r="15" spans="1:23" x14ac:dyDescent="0.25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2:23" x14ac:dyDescent="0.2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2:23" x14ac:dyDescent="0.25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2:23" x14ac:dyDescent="0.25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2:23" x14ac:dyDescent="0.25"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</row>
    <row r="21" spans="2:23" x14ac:dyDescent="0.25">
      <c r="B21" s="1"/>
      <c r="C21" s="1"/>
      <c r="D21" s="1"/>
      <c r="E21" s="1"/>
      <c r="F21" s="1"/>
      <c r="G21" s="1"/>
      <c r="H21" s="1"/>
      <c r="I21" s="1"/>
      <c r="J21" s="1"/>
      <c r="K21" s="1"/>
      <c r="L21" s="6"/>
    </row>
    <row r="22" spans="2:23" x14ac:dyDescent="0.25">
      <c r="L22" s="29"/>
      <c r="M22" s="1"/>
      <c r="N22" s="1"/>
      <c r="O22" s="1"/>
      <c r="P22" s="1"/>
      <c r="Q22" s="1"/>
      <c r="R22" s="1"/>
      <c r="S22" s="1"/>
      <c r="T22" s="1"/>
      <c r="U22" s="1"/>
      <c r="V22" s="1"/>
      <c r="W22" s="6"/>
    </row>
    <row r="23" spans="2:23" x14ac:dyDescent="0.25">
      <c r="B23" s="1"/>
      <c r="C23" s="1"/>
      <c r="D23" s="1"/>
      <c r="E23" s="1"/>
      <c r="F23" s="6"/>
      <c r="G23" s="1"/>
      <c r="H23" s="1"/>
      <c r="I23" s="1"/>
      <c r="J23" s="1"/>
      <c r="K23" s="6"/>
      <c r="L23" s="6"/>
    </row>
    <row r="24" spans="2:23" x14ac:dyDescent="0.25">
      <c r="L24" s="29"/>
      <c r="M24" s="1"/>
      <c r="N24" s="1"/>
      <c r="O24" s="1"/>
      <c r="P24" s="1"/>
      <c r="Q24" s="1"/>
      <c r="R24" s="1"/>
      <c r="S24" s="1"/>
      <c r="T24" s="1"/>
      <c r="U24" s="1"/>
      <c r="V24" s="1"/>
      <c r="W24" s="6"/>
    </row>
    <row r="25" spans="2:23" x14ac:dyDescent="0.25">
      <c r="B25" s="1"/>
      <c r="C25" s="1"/>
      <c r="D25" s="1"/>
      <c r="E25" s="1"/>
      <c r="F25" s="1"/>
      <c r="G25" s="1"/>
      <c r="H25" s="1"/>
      <c r="I25" s="1"/>
      <c r="J25" s="1"/>
      <c r="K25" s="1"/>
      <c r="L25" s="6"/>
    </row>
    <row r="26" spans="2:23" x14ac:dyDescent="0.25">
      <c r="L26" s="29"/>
      <c r="M26" s="1"/>
      <c r="N26" s="1"/>
      <c r="O26" s="1"/>
      <c r="P26" s="1"/>
      <c r="Q26" s="1"/>
      <c r="R26" s="1"/>
      <c r="S26" s="1"/>
      <c r="T26" s="1"/>
      <c r="U26" s="1"/>
      <c r="V26" s="1"/>
      <c r="W26" s="6"/>
    </row>
    <row r="27" spans="2:23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6"/>
    </row>
    <row r="28" spans="2:23" x14ac:dyDescent="0.25">
      <c r="L28" s="29"/>
      <c r="M28" s="1"/>
      <c r="N28" s="1"/>
      <c r="O28" s="1"/>
      <c r="P28" s="1"/>
      <c r="Q28" s="1"/>
      <c r="R28" s="1"/>
      <c r="S28" s="1"/>
      <c r="T28" s="1"/>
      <c r="U28" s="1"/>
      <c r="V28" s="1"/>
      <c r="W28" s="6"/>
    </row>
    <row r="29" spans="2:23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1" spans="2:23" x14ac:dyDescent="0.25"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2:23" x14ac:dyDescent="0.25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2:23" x14ac:dyDescent="0.25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2:23" x14ac:dyDescent="0.25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2:23" x14ac:dyDescent="0.25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2:23" x14ac:dyDescent="0.25"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</row>
    <row r="37" spans="2:23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2:23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2:23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2:23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52" spans="1:4" x14ac:dyDescent="0.25">
      <c r="B52" s="19"/>
    </row>
    <row r="56" spans="1:4" x14ac:dyDescent="0.25">
      <c r="A56" s="19"/>
      <c r="B56" s="64"/>
      <c r="C56" s="64"/>
      <c r="D56" s="64"/>
    </row>
    <row r="57" spans="1:4" x14ac:dyDescent="0.25">
      <c r="A57" s="19"/>
      <c r="B57" s="64"/>
      <c r="C57" s="64"/>
      <c r="D57" s="64"/>
    </row>
    <row r="58" spans="1:4" x14ac:dyDescent="0.25">
      <c r="A58" s="19"/>
      <c r="B58" s="64"/>
      <c r="C58" s="64"/>
      <c r="D58" s="64"/>
    </row>
    <row r="59" spans="1:4" x14ac:dyDescent="0.25">
      <c r="A59" s="19"/>
      <c r="B59" s="64"/>
      <c r="C59" s="64"/>
      <c r="D59" s="64"/>
    </row>
    <row r="60" spans="1:4" x14ac:dyDescent="0.25">
      <c r="A60" s="19"/>
      <c r="B60" s="64"/>
      <c r="C60" s="64"/>
      <c r="D60" s="64"/>
    </row>
    <row r="61" spans="1:4" x14ac:dyDescent="0.25">
      <c r="A61" s="19"/>
      <c r="B61" s="64"/>
      <c r="C61" s="64"/>
      <c r="D61" s="64"/>
    </row>
    <row r="62" spans="1:4" x14ac:dyDescent="0.25">
      <c r="A62" s="19"/>
      <c r="B62" s="64"/>
      <c r="C62" s="64"/>
      <c r="D62" s="64"/>
    </row>
    <row r="63" spans="1:4" x14ac:dyDescent="0.25">
      <c r="A63" s="19"/>
      <c r="B63" s="64"/>
      <c r="C63" s="64"/>
      <c r="D63" s="64"/>
    </row>
    <row r="64" spans="1:4" x14ac:dyDescent="0.25">
      <c r="A64" s="19"/>
      <c r="B64" s="64"/>
      <c r="C64" s="64"/>
      <c r="D64" s="64"/>
    </row>
    <row r="65" spans="1:4" x14ac:dyDescent="0.25">
      <c r="A65" s="19"/>
      <c r="B65" s="64"/>
      <c r="C65" s="64"/>
      <c r="D65" s="64"/>
    </row>
    <row r="66" spans="1:4" x14ac:dyDescent="0.25">
      <c r="A66" s="19"/>
      <c r="B66" s="64"/>
      <c r="C66" s="64"/>
      <c r="D66" s="64"/>
    </row>
    <row r="67" spans="1:4" x14ac:dyDescent="0.25">
      <c r="A67" s="19"/>
      <c r="B67" s="64"/>
      <c r="C67" s="64"/>
      <c r="D67" s="64"/>
    </row>
    <row r="68" spans="1:4" x14ac:dyDescent="0.25">
      <c r="A68" s="19"/>
      <c r="B68" s="64"/>
      <c r="C68" s="64"/>
      <c r="D68" s="64"/>
    </row>
    <row r="69" spans="1:4" x14ac:dyDescent="0.25">
      <c r="A69" s="19"/>
      <c r="B69" s="29"/>
      <c r="C69" s="29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zoomScale="70" zoomScaleNormal="70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150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t="s">
        <v>11</v>
      </c>
      <c r="B3" s="44">
        <v>0.15749236252128254</v>
      </c>
      <c r="C3" s="44">
        <v>0.25495407222955108</v>
      </c>
      <c r="D3" s="23">
        <f t="shared" ref="D3:D16" si="0">SUM(B3:C3)</f>
        <v>0.41244643475083365</v>
      </c>
      <c r="E3" s="1">
        <v>-0.18088694931361027</v>
      </c>
      <c r="F3" s="6">
        <v>-2.1617306328441579E-2</v>
      </c>
      <c r="G3" s="23">
        <f t="shared" ref="G3:G16" si="1">B3+C3+E3+F3</f>
        <v>0.2099421791087818</v>
      </c>
      <c r="H3" s="45"/>
      <c r="I3" s="43">
        <v>7.0000000000000007E-2</v>
      </c>
      <c r="J3" s="23">
        <f t="shared" ref="J3:J16" si="2">G3/D3</f>
        <v>0.50901683569070411</v>
      </c>
      <c r="K3" s="23">
        <f t="shared" ref="K3:K16" si="3">-E3</f>
        <v>0.18088694931361027</v>
      </c>
      <c r="L3" s="23">
        <f t="shared" ref="L3:L16" si="4">ABS(B3)</f>
        <v>0.15749236252128254</v>
      </c>
      <c r="M3" s="46">
        <f t="shared" ref="M3:M14" si="5">M4-1.075</f>
        <v>0.52500000000000346</v>
      </c>
      <c r="N3" s="2">
        <v>3.1078603829620182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t="s">
        <v>12</v>
      </c>
      <c r="B4" s="44">
        <v>0.14538201244378979</v>
      </c>
      <c r="C4" s="44">
        <v>0.24201074817626725</v>
      </c>
      <c r="D4" s="23">
        <f t="shared" si="0"/>
        <v>0.38739276062005701</v>
      </c>
      <c r="E4" s="1">
        <v>-0.24245685971249181</v>
      </c>
      <c r="F4" s="6">
        <v>3.2847173884519361E-2</v>
      </c>
      <c r="G4" s="23">
        <f t="shared" si="1"/>
        <v>0.17778307479208455</v>
      </c>
      <c r="H4" s="45"/>
      <c r="I4" s="43">
        <f>I3+C3+IF(B3&gt;0,B3,0)+IF(F3&gt;0,F3,0)-IF(B4&gt;0,B4,0)-IF(F4&gt;0,F4,0)-C4</f>
        <v>6.2206500246257207E-2</v>
      </c>
      <c r="J4" s="23">
        <f t="shared" si="2"/>
        <v>0.45892203692068673</v>
      </c>
      <c r="K4" s="23">
        <f t="shared" si="3"/>
        <v>0.24245685971249181</v>
      </c>
      <c r="L4" s="23">
        <f t="shared" si="4"/>
        <v>0.14538201244378979</v>
      </c>
      <c r="M4" s="46">
        <f t="shared" si="5"/>
        <v>1.6000000000000034</v>
      </c>
      <c r="N4" s="2">
        <v>58.449086400487985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t="s">
        <v>17</v>
      </c>
      <c r="B5" s="44">
        <v>7.913010245020391E-2</v>
      </c>
      <c r="C5" s="44">
        <v>0.27086660911430727</v>
      </c>
      <c r="D5" s="23">
        <f t="shared" si="0"/>
        <v>0.34999671156451118</v>
      </c>
      <c r="E5" s="1">
        <v>-0.20197956625521224</v>
      </c>
      <c r="F5" s="6">
        <v>-5.7208928871231085E-3</v>
      </c>
      <c r="G5" s="23">
        <f t="shared" si="1"/>
        <v>0.14229625242217583</v>
      </c>
      <c r="H5" s="45"/>
      <c r="I5" s="43">
        <f t="shared" ref="I5:I16" si="6">I4+C4+IF(B4&gt;0,B4,0)+IF(F4&gt;0,F4,0)-IF(B5&gt;0,B5,0)-IF(F5&gt;0,F5,0)-C5</f>
        <v>0.13244972318632242</v>
      </c>
      <c r="J5" s="23">
        <f t="shared" si="2"/>
        <v>0.40656454109554646</v>
      </c>
      <c r="K5" s="23">
        <f t="shared" si="3"/>
        <v>0.20197956625521224</v>
      </c>
      <c r="L5" s="23">
        <f t="shared" si="4"/>
        <v>7.913010245020391E-2</v>
      </c>
      <c r="M5" s="46">
        <f t="shared" si="5"/>
        <v>2.6750000000000034</v>
      </c>
      <c r="N5" s="2">
        <v>21.424244659936466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t="s">
        <v>15</v>
      </c>
      <c r="B6" s="44">
        <v>7.8830260242003264E-2</v>
      </c>
      <c r="C6" s="44">
        <v>0.26677136054345141</v>
      </c>
      <c r="D6" s="23">
        <f t="shared" si="0"/>
        <v>0.34560162078545464</v>
      </c>
      <c r="E6" s="1">
        <v>-0.21102150978358894</v>
      </c>
      <c r="F6" s="6">
        <v>-6.564675031301012E-3</v>
      </c>
      <c r="G6" s="23">
        <f t="shared" si="1"/>
        <v>0.12801543597056469</v>
      </c>
      <c r="H6" s="45"/>
      <c r="I6" s="43">
        <f t="shared" si="6"/>
        <v>0.13684481396537895</v>
      </c>
      <c r="J6" s="23">
        <f t="shared" si="2"/>
        <v>0.37041329748287016</v>
      </c>
      <c r="K6" s="23">
        <f t="shared" si="3"/>
        <v>0.21102150978358894</v>
      </c>
      <c r="L6" s="23">
        <f t="shared" si="4"/>
        <v>7.8830260242003264E-2</v>
      </c>
      <c r="M6" s="46">
        <f t="shared" si="5"/>
        <v>3.7500000000000036</v>
      </c>
      <c r="N6" s="2">
        <v>22.942624291537314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t="s">
        <v>16</v>
      </c>
      <c r="B7" s="44">
        <v>6.739846355028449E-2</v>
      </c>
      <c r="C7" s="44">
        <v>0.27013379788611125</v>
      </c>
      <c r="D7" s="23">
        <f t="shared" si="0"/>
        <v>0.33753226143639575</v>
      </c>
      <c r="E7" s="1">
        <v>-0.21587728436301898</v>
      </c>
      <c r="F7" s="6">
        <v>-1.7861863819415406E-2</v>
      </c>
      <c r="G7" s="23">
        <f t="shared" si="1"/>
        <v>0.10379311325396137</v>
      </c>
      <c r="H7" s="45"/>
      <c r="I7" s="43">
        <f t="shared" si="6"/>
        <v>0.14491417331443784</v>
      </c>
      <c r="J7" s="34">
        <f t="shared" si="2"/>
        <v>0.30750575607872682</v>
      </c>
      <c r="K7" s="23">
        <f t="shared" si="3"/>
        <v>0.21587728436301898</v>
      </c>
      <c r="L7" s="23">
        <f t="shared" si="4"/>
        <v>6.739846355028449E-2</v>
      </c>
      <c r="M7" s="46">
        <f t="shared" si="5"/>
        <v>4.8250000000000037</v>
      </c>
      <c r="N7" s="2">
        <v>19.324836652664697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t="s">
        <v>7</v>
      </c>
      <c r="B8" s="44">
        <v>0.10729930481690829</v>
      </c>
      <c r="C8" s="44">
        <v>0.24446000660420802</v>
      </c>
      <c r="D8" s="23">
        <f t="shared" si="0"/>
        <v>0.35175931142111633</v>
      </c>
      <c r="E8" s="1">
        <v>-0.2524736208545233</v>
      </c>
      <c r="F8" s="6">
        <v>-6.6333012181367008E-3</v>
      </c>
      <c r="G8" s="23">
        <f t="shared" si="1"/>
        <v>9.2652389348456335E-2</v>
      </c>
      <c r="H8" s="45"/>
      <c r="I8" s="43">
        <f t="shared" si="6"/>
        <v>0.13068712332971727</v>
      </c>
      <c r="J8" s="23">
        <f t="shared" si="2"/>
        <v>0.26339711939433358</v>
      </c>
      <c r="K8" s="23">
        <f t="shared" si="3"/>
        <v>0.2524736208545233</v>
      </c>
      <c r="L8" s="23">
        <f t="shared" si="4"/>
        <v>0.10729930481690829</v>
      </c>
      <c r="M8" s="46">
        <f t="shared" si="5"/>
        <v>5.9000000000000039</v>
      </c>
      <c r="N8" s="2">
        <v>22.494315483662543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t="s">
        <v>34</v>
      </c>
      <c r="B9" s="44">
        <v>6.5150394257549885E-2</v>
      </c>
      <c r="C9" s="44">
        <v>0.26086878744024822</v>
      </c>
      <c r="D9" s="23">
        <f t="shared" si="0"/>
        <v>0.32601918169779809</v>
      </c>
      <c r="E9" s="1">
        <v>-0.23609389191878791</v>
      </c>
      <c r="F9" s="6">
        <v>-8.7863648602709879E-19</v>
      </c>
      <c r="G9" s="23">
        <f t="shared" si="1"/>
        <v>8.9925289779010181E-2</v>
      </c>
      <c r="H9" s="45"/>
      <c r="I9" s="43">
        <f t="shared" si="6"/>
        <v>0.15642725305303551</v>
      </c>
      <c r="J9" s="23">
        <f t="shared" si="2"/>
        <v>0.27582821756287335</v>
      </c>
      <c r="K9" s="23">
        <f t="shared" si="3"/>
        <v>0.23609389191878791</v>
      </c>
      <c r="L9" s="23">
        <f t="shared" si="4"/>
        <v>6.5150394257549885E-2</v>
      </c>
      <c r="M9" s="46">
        <f t="shared" si="5"/>
        <v>6.9750000000000041</v>
      </c>
      <c r="N9" s="2">
        <v>164.75964378312597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9</v>
      </c>
      <c r="B10" s="44">
        <v>4.7269982860231062E-2</v>
      </c>
      <c r="C10" s="44">
        <v>0.26205647688644346</v>
      </c>
      <c r="D10" s="23">
        <f t="shared" si="0"/>
        <v>0.3093264597466745</v>
      </c>
      <c r="E10" s="23">
        <v>-0.22244267789933908</v>
      </c>
      <c r="F10" s="34">
        <v>-1.3447006420540466E-2</v>
      </c>
      <c r="G10" s="23">
        <f t="shared" si="1"/>
        <v>7.3436775426794956E-2</v>
      </c>
      <c r="H10" s="45"/>
      <c r="I10" s="43">
        <f t="shared" si="6"/>
        <v>0.1731199750041591</v>
      </c>
      <c r="J10" s="23">
        <f t="shared" si="2"/>
        <v>0.23740864421018693</v>
      </c>
      <c r="K10" s="23">
        <f t="shared" si="3"/>
        <v>0.22244267789933908</v>
      </c>
      <c r="L10" s="23">
        <f t="shared" si="4"/>
        <v>4.7269982860231062E-2</v>
      </c>
      <c r="M10" s="46">
        <f t="shared" si="5"/>
        <v>8.0500000000000043</v>
      </c>
      <c r="N10" s="25">
        <v>7.4063434433060573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t="s">
        <v>14</v>
      </c>
      <c r="B11" s="44">
        <v>7.6710849707732828E-2</v>
      </c>
      <c r="C11" s="44">
        <v>0.24616201847640465</v>
      </c>
      <c r="D11" s="23">
        <f t="shared" si="0"/>
        <v>0.32287286818413746</v>
      </c>
      <c r="E11" s="1">
        <v>-0.26043536190482036</v>
      </c>
      <c r="F11" s="6">
        <v>-1.6107169514694607E-2</v>
      </c>
      <c r="G11" s="23">
        <f t="shared" si="1"/>
        <v>4.633033676462249E-2</v>
      </c>
      <c r="H11" s="3"/>
      <c r="I11" s="43">
        <f t="shared" si="6"/>
        <v>0.15957356656669611</v>
      </c>
      <c r="J11" s="23">
        <f t="shared" si="2"/>
        <v>0.14349405394509598</v>
      </c>
      <c r="K11" s="23">
        <f t="shared" si="3"/>
        <v>0.26043536190482036</v>
      </c>
      <c r="L11" s="23">
        <f t="shared" si="4"/>
        <v>7.6710849707732828E-2</v>
      </c>
      <c r="M11" s="46">
        <f t="shared" si="5"/>
        <v>9.1250000000000036</v>
      </c>
      <c r="N11" s="2">
        <v>5.4142492884401543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t="s">
        <v>18</v>
      </c>
      <c r="B12" s="44">
        <v>3.8155152406023018E-3</v>
      </c>
      <c r="C12" s="44">
        <v>0.27758102287640846</v>
      </c>
      <c r="D12" s="23">
        <f t="shared" si="0"/>
        <v>0.28139653811701076</v>
      </c>
      <c r="E12" s="1">
        <v>-0.23959688479467231</v>
      </c>
      <c r="F12" s="6">
        <v>2.2418961759554791E-3</v>
      </c>
      <c r="G12" s="23">
        <f t="shared" si="1"/>
        <v>4.4041549498293933E-2</v>
      </c>
      <c r="H12" s="45"/>
      <c r="I12" s="43">
        <f t="shared" si="6"/>
        <v>0.19880800045786734</v>
      </c>
      <c r="J12" s="23">
        <f t="shared" si="2"/>
        <v>0.1565106301342645</v>
      </c>
      <c r="K12" s="23">
        <f t="shared" si="3"/>
        <v>0.23959688479467231</v>
      </c>
      <c r="L12" s="23">
        <f t="shared" si="4"/>
        <v>3.8155152406023018E-3</v>
      </c>
      <c r="M12" s="46">
        <f t="shared" si="5"/>
        <v>10.200000000000003</v>
      </c>
      <c r="N12" s="2">
        <v>6.0558923679236987</v>
      </c>
      <c r="O12" s="31"/>
      <c r="P12" s="26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t="s">
        <v>10</v>
      </c>
      <c r="B13" s="44">
        <v>-1.4643263569890319E-2</v>
      </c>
      <c r="C13" s="44">
        <v>0.284927249548662</v>
      </c>
      <c r="D13" s="23">
        <f t="shared" si="0"/>
        <v>0.27028398597877168</v>
      </c>
      <c r="E13" s="1">
        <v>-0.23587718577501834</v>
      </c>
      <c r="F13" s="6">
        <v>-9.1889994829388866E-3</v>
      </c>
      <c r="G13" s="23">
        <f t="shared" si="1"/>
        <v>2.5217800720814448E-2</v>
      </c>
      <c r="H13" s="45"/>
      <c r="I13" s="43">
        <f t="shared" si="6"/>
        <v>0.1975191852021716</v>
      </c>
      <c r="J13" s="23">
        <f t="shared" si="2"/>
        <v>9.3301127810047443E-2</v>
      </c>
      <c r="K13" s="23">
        <f t="shared" si="3"/>
        <v>0.23587718577501834</v>
      </c>
      <c r="L13" s="23">
        <f t="shared" si="4"/>
        <v>1.4643263569890319E-2</v>
      </c>
      <c r="M13" s="46">
        <f t="shared" si="5"/>
        <v>11.275000000000002</v>
      </c>
      <c r="N13" s="2">
        <v>1.7429819000785105</v>
      </c>
      <c r="O13" s="31"/>
      <c r="P13" s="26"/>
      <c r="Q13" s="26"/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t="s">
        <v>19</v>
      </c>
      <c r="B14" s="44">
        <v>-9.6662607015187956E-3</v>
      </c>
      <c r="C14" s="44">
        <v>0.26820887751984041</v>
      </c>
      <c r="D14" s="23">
        <f t="shared" si="0"/>
        <v>0.25854261681832164</v>
      </c>
      <c r="E14" s="1">
        <v>-0.25744985387871377</v>
      </c>
      <c r="F14" s="6">
        <v>7.0228600372376319E-3</v>
      </c>
      <c r="G14" s="23">
        <f t="shared" si="1"/>
        <v>8.1156229768454928E-3</v>
      </c>
      <c r="H14" s="45"/>
      <c r="I14" s="43">
        <f t="shared" si="6"/>
        <v>0.20721469719375557</v>
      </c>
      <c r="J14" s="23">
        <f t="shared" si="2"/>
        <v>3.1389884873596507E-2</v>
      </c>
      <c r="K14" s="23">
        <f t="shared" si="3"/>
        <v>0.25744985387871377</v>
      </c>
      <c r="L14" s="23">
        <f t="shared" si="4"/>
        <v>9.6662607015187956E-3</v>
      </c>
      <c r="M14" s="46">
        <f t="shared" si="5"/>
        <v>12.350000000000001</v>
      </c>
      <c r="N14" s="2">
        <v>1.1245215662335597</v>
      </c>
      <c r="O14" s="31"/>
      <c r="P14" s="26"/>
      <c r="Q14" s="26"/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t="s">
        <v>13</v>
      </c>
      <c r="B15" s="44">
        <v>-3.9780267477597345E-2</v>
      </c>
      <c r="C15" s="44">
        <v>0.27358047235824418</v>
      </c>
      <c r="D15" s="23">
        <f t="shared" si="0"/>
        <v>0.23380020488064684</v>
      </c>
      <c r="E15" s="1">
        <v>-0.2587214003174218</v>
      </c>
      <c r="F15" s="6">
        <v>-1.357919637877334E-3</v>
      </c>
      <c r="G15" s="23">
        <f t="shared" si="1"/>
        <v>-2.627911507465229E-2</v>
      </c>
      <c r="H15" s="45"/>
      <c r="I15" s="43">
        <f t="shared" si="6"/>
        <v>0.20886596239258942</v>
      </c>
      <c r="J15" s="23">
        <f t="shared" si="2"/>
        <v>-0.11239988043666416</v>
      </c>
      <c r="K15" s="23">
        <f t="shared" si="3"/>
        <v>0.2587214003174218</v>
      </c>
      <c r="L15" s="23">
        <f t="shared" si="4"/>
        <v>3.9780267477597345E-2</v>
      </c>
      <c r="M15" s="46">
        <f>M16-1.075</f>
        <v>13.425000000000001</v>
      </c>
      <c r="N15" s="2">
        <v>-2.4510660209604236</v>
      </c>
      <c r="O15" s="31"/>
      <c r="P15" s="26"/>
      <c r="Q15" s="26"/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t="s">
        <v>8</v>
      </c>
      <c r="B16" s="44">
        <v>-4.8794292321195608E-2</v>
      </c>
      <c r="C16" s="44">
        <v>0.28011484484485355</v>
      </c>
      <c r="D16" s="23">
        <f t="shared" si="0"/>
        <v>0.23132055252365794</v>
      </c>
      <c r="E16" s="1">
        <v>-0.25153847515727334</v>
      </c>
      <c r="F16" s="6">
        <v>-1.0668203075315786E-2</v>
      </c>
      <c r="G16" s="23">
        <f t="shared" si="1"/>
        <v>-3.0886125708931195E-2</v>
      </c>
      <c r="H16" s="45"/>
      <c r="I16" s="43">
        <f t="shared" si="6"/>
        <v>0.20233158990598005</v>
      </c>
      <c r="J16" s="23">
        <f t="shared" si="2"/>
        <v>-0.13352088853312058</v>
      </c>
      <c r="K16" s="23">
        <f t="shared" si="3"/>
        <v>0.25153847515727334</v>
      </c>
      <c r="L16" s="23">
        <f t="shared" si="4"/>
        <v>4.8794292321195608E-2</v>
      </c>
      <c r="M16" s="46">
        <v>14.5</v>
      </c>
      <c r="N16" s="2">
        <v>-2.2762466331465445</v>
      </c>
      <c r="O16" s="3"/>
      <c r="P16" s="3"/>
    </row>
    <row r="17" spans="1:18" x14ac:dyDescent="0.25">
      <c r="C17" s="11"/>
      <c r="E17" s="2"/>
      <c r="F17" s="2"/>
      <c r="G17" s="2"/>
      <c r="P17" s="3"/>
    </row>
    <row r="18" spans="1:18" x14ac:dyDescent="0.25">
      <c r="A18" t="s">
        <v>151</v>
      </c>
      <c r="B18" s="2"/>
      <c r="C18" s="2"/>
      <c r="D18" s="2"/>
      <c r="E18" s="2"/>
      <c r="F18" s="2"/>
      <c r="G18" s="2"/>
      <c r="I18" s="2"/>
      <c r="J18" s="2"/>
      <c r="L18" s="2"/>
    </row>
    <row r="19" spans="1:18" x14ac:dyDescent="0.25">
      <c r="B19" s="2"/>
      <c r="C19" s="2"/>
      <c r="D19" s="2"/>
      <c r="E19" s="2"/>
      <c r="F19" s="2"/>
      <c r="G19" s="1"/>
      <c r="H19" s="2"/>
      <c r="I19" s="2"/>
      <c r="J19" s="2"/>
      <c r="K19" s="2"/>
      <c r="L19" s="2"/>
    </row>
    <row r="20" spans="1:18" x14ac:dyDescent="0.25">
      <c r="A20" s="3"/>
      <c r="B20" s="23"/>
      <c r="C20" s="25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1"/>
      <c r="J21" s="1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25"/>
      <c r="D23" s="2"/>
      <c r="E23" s="2"/>
      <c r="F23" s="2"/>
      <c r="H23" s="2"/>
      <c r="I23" s="2"/>
      <c r="J23" s="2"/>
      <c r="K23" s="2"/>
      <c r="L23" s="2"/>
      <c r="R23" s="24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  <c r="L33" s="2"/>
    </row>
    <row r="34" spans="1:17" x14ac:dyDescent="0.25">
      <c r="A34" s="3"/>
      <c r="B34" s="23"/>
      <c r="C34" s="3"/>
      <c r="D34" s="2"/>
      <c r="E34" s="2"/>
      <c r="F34" s="2"/>
      <c r="H34" s="2"/>
      <c r="I34" s="2"/>
      <c r="J34" s="2"/>
      <c r="K34" s="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O35" s="22"/>
    </row>
    <row r="36" spans="1:17" x14ac:dyDescent="0.25">
      <c r="D36" s="2"/>
      <c r="E36" s="2"/>
      <c r="F36" s="2"/>
      <c r="G36" s="1"/>
      <c r="H36" s="2"/>
      <c r="I36" s="2"/>
      <c r="J36" s="2"/>
      <c r="K36" s="2"/>
      <c r="N36" s="2"/>
      <c r="O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N45" s="2"/>
      <c r="O45" s="2"/>
      <c r="P45" s="2"/>
      <c r="Q45" s="2"/>
    </row>
    <row r="46" spans="1:17" x14ac:dyDescent="0.25">
      <c r="B46" s="2"/>
      <c r="C46" s="2"/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  <row r="49" spans="14:17" x14ac:dyDescent="0.25">
      <c r="N49" s="2"/>
      <c r="O49" s="2"/>
      <c r="P49" s="2"/>
      <c r="Q49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zoomScale="70" zoomScaleNormal="70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153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t="s">
        <v>12</v>
      </c>
      <c r="B3" s="44">
        <v>0.10056898249689936</v>
      </c>
      <c r="C3" s="44">
        <v>0.32352877646406986</v>
      </c>
      <c r="D3" s="23">
        <f t="shared" ref="D3:D16" si="0">SUM(B3:C3)</f>
        <v>0.42409775896096924</v>
      </c>
      <c r="E3" s="1">
        <v>-8.1481090860001368E-2</v>
      </c>
      <c r="F3" s="6">
        <v>4.7629032638049323E-2</v>
      </c>
      <c r="G3" s="23">
        <f t="shared" ref="G3:G16" si="1">B3+C3+E3+F3</f>
        <v>0.39024570073901721</v>
      </c>
      <c r="H3" s="45"/>
      <c r="I3" s="43">
        <v>7.0000000000000007E-2</v>
      </c>
      <c r="J3" s="23">
        <f t="shared" ref="J3:J16" si="2">G3/D3</f>
        <v>0.92017864394075344</v>
      </c>
      <c r="K3" s="23">
        <f t="shared" ref="K3:K16" si="3">-E3</f>
        <v>8.1481090860001368E-2</v>
      </c>
      <c r="L3" s="23">
        <f t="shared" ref="L3:L16" si="4">ABS(B3)</f>
        <v>0.10056898249689936</v>
      </c>
      <c r="M3" s="46">
        <f t="shared" ref="M3:M15" si="5">M4-1.075</f>
        <v>0.52500000000000346</v>
      </c>
      <c r="N3" s="2">
        <v>16.744594996478057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t="s">
        <v>11</v>
      </c>
      <c r="B4" s="44">
        <v>6.7147455719128044E-2</v>
      </c>
      <c r="C4" s="44">
        <v>0.32623015357796276</v>
      </c>
      <c r="D4" s="23">
        <f t="shared" si="0"/>
        <v>0.39337760929709081</v>
      </c>
      <c r="E4" s="1">
        <v>-5.7153706844165687E-2</v>
      </c>
      <c r="F4" s="6">
        <v>-2.9917158526436574E-2</v>
      </c>
      <c r="G4" s="23">
        <f t="shared" si="1"/>
        <v>0.30630674392648854</v>
      </c>
      <c r="H4" s="45"/>
      <c r="I4" s="43">
        <f t="shared" ref="I4:I16" si="6">I3+C3+IF(B3&gt;0,B3,0)+IF(F3&gt;0,F3,0)-IF(B4&gt;0,B4,0)-IF(F4&gt;0,F4,0)-C4</f>
        <v>0.14834918230192767</v>
      </c>
      <c r="J4" s="23">
        <f t="shared" si="2"/>
        <v>0.77865830867652741</v>
      </c>
      <c r="K4" s="23">
        <f t="shared" si="3"/>
        <v>5.7153706844165687E-2</v>
      </c>
      <c r="L4" s="23">
        <f t="shared" si="4"/>
        <v>6.7147455719128044E-2</v>
      </c>
      <c r="M4" s="46">
        <f t="shared" si="5"/>
        <v>1.6000000000000034</v>
      </c>
      <c r="N4" s="2">
        <v>1.1151091148525349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t="s">
        <v>17</v>
      </c>
      <c r="B5" s="44">
        <v>1.6600834501614193E-2</v>
      </c>
      <c r="C5" s="44">
        <v>0.32125045244715544</v>
      </c>
      <c r="D5" s="23">
        <f t="shared" si="0"/>
        <v>0.33785128694876965</v>
      </c>
      <c r="E5" s="1">
        <v>-9.593649284024075E-2</v>
      </c>
      <c r="F5" s="6">
        <v>1.9912182298414583E-3</v>
      </c>
      <c r="G5" s="23">
        <f t="shared" si="1"/>
        <v>0.24390601233837036</v>
      </c>
      <c r="H5" s="45"/>
      <c r="I5" s="43">
        <f t="shared" si="6"/>
        <v>0.20188428642040734</v>
      </c>
      <c r="J5" s="23">
        <f t="shared" si="2"/>
        <v>0.72193305682258735</v>
      </c>
      <c r="K5" s="23">
        <f t="shared" si="3"/>
        <v>9.593649284024075E-2</v>
      </c>
      <c r="L5" s="23">
        <f t="shared" si="4"/>
        <v>1.6600834501614193E-2</v>
      </c>
      <c r="M5" s="46">
        <f t="shared" si="5"/>
        <v>2.6750000000000034</v>
      </c>
      <c r="N5" s="2">
        <v>7.0992721895242923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t="s">
        <v>7</v>
      </c>
      <c r="B6" s="44">
        <v>0.10564111477409678</v>
      </c>
      <c r="C6" s="44">
        <v>0.27460188262074864</v>
      </c>
      <c r="D6" s="23">
        <f t="shared" si="0"/>
        <v>0.38024299739484541</v>
      </c>
      <c r="E6" s="1">
        <v>-0.14907035766738858</v>
      </c>
      <c r="F6" s="6">
        <v>-1.0167694103024406E-2</v>
      </c>
      <c r="G6" s="23">
        <f t="shared" si="1"/>
        <v>0.22100494562443243</v>
      </c>
      <c r="H6" s="45"/>
      <c r="I6" s="43">
        <f t="shared" si="6"/>
        <v>0.16148379420417308</v>
      </c>
      <c r="J6" s="23">
        <f t="shared" si="2"/>
        <v>0.58122029107334294</v>
      </c>
      <c r="K6" s="23">
        <f t="shared" si="3"/>
        <v>0.14907035766738858</v>
      </c>
      <c r="L6" s="23">
        <f t="shared" si="4"/>
        <v>0.10564111477409678</v>
      </c>
      <c r="M6" s="46">
        <f t="shared" si="5"/>
        <v>3.7500000000000036</v>
      </c>
      <c r="N6" s="2">
        <v>9.0743265911920687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t="s">
        <v>15</v>
      </c>
      <c r="B7" s="44">
        <v>8.0987600898353128E-3</v>
      </c>
      <c r="C7" s="44">
        <v>0.3164522313082444</v>
      </c>
      <c r="D7" s="23">
        <f t="shared" si="0"/>
        <v>0.32455099139807969</v>
      </c>
      <c r="E7" s="1">
        <v>-0.10937349791895791</v>
      </c>
      <c r="F7" s="6">
        <v>2.1725576812704796E-3</v>
      </c>
      <c r="G7" s="23">
        <f t="shared" si="1"/>
        <v>0.21735005116039227</v>
      </c>
      <c r="H7" s="45"/>
      <c r="I7" s="43">
        <f t="shared" si="6"/>
        <v>0.21500324251966829</v>
      </c>
      <c r="J7" s="34">
        <f t="shared" si="2"/>
        <v>0.66969461477873116</v>
      </c>
      <c r="K7" s="23">
        <f t="shared" si="3"/>
        <v>0.10937349791895791</v>
      </c>
      <c r="L7" s="23">
        <f t="shared" si="4"/>
        <v>8.0987600898353128E-3</v>
      </c>
      <c r="M7" s="46">
        <f t="shared" si="5"/>
        <v>4.8250000000000037</v>
      </c>
      <c r="N7" s="2">
        <v>7.8846584187352136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t="s">
        <v>34</v>
      </c>
      <c r="B8" s="44">
        <v>3.0838002526815362E-2</v>
      </c>
      <c r="C8" s="44">
        <v>0.29744198384101039</v>
      </c>
      <c r="D8" s="23">
        <f t="shared" si="0"/>
        <v>0.32827998636782574</v>
      </c>
      <c r="E8" s="1">
        <v>-0.139246180657667</v>
      </c>
      <c r="F8" s="6">
        <v>2.6197595835411848E-18</v>
      </c>
      <c r="G8" s="23">
        <f t="shared" si="1"/>
        <v>0.18903380571015874</v>
      </c>
      <c r="H8" s="45"/>
      <c r="I8" s="43">
        <f t="shared" si="6"/>
        <v>0.21344680523119275</v>
      </c>
      <c r="J8" s="23">
        <f t="shared" si="2"/>
        <v>0.57583103923476242</v>
      </c>
      <c r="K8" s="23">
        <f t="shared" si="3"/>
        <v>0.139246180657667</v>
      </c>
      <c r="L8" s="23">
        <f t="shared" si="4"/>
        <v>3.0838002526815362E-2</v>
      </c>
      <c r="M8" s="46">
        <f t="shared" si="5"/>
        <v>5.9000000000000039</v>
      </c>
      <c r="N8" s="2">
        <v>64.08822698096634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t="s">
        <v>16</v>
      </c>
      <c r="B9" s="44">
        <v>2.0663651102301363E-2</v>
      </c>
      <c r="C9" s="44">
        <v>0.30481859308117459</v>
      </c>
      <c r="D9" s="23">
        <f t="shared" si="0"/>
        <v>0.32548224418347593</v>
      </c>
      <c r="E9" s="1">
        <v>-0.1348472143509562</v>
      </c>
      <c r="F9" s="6">
        <v>-2.0539455620103137E-2</v>
      </c>
      <c r="G9" s="23">
        <f t="shared" si="1"/>
        <v>0.17009557421241658</v>
      </c>
      <c r="H9" s="45"/>
      <c r="I9" s="43">
        <f t="shared" si="6"/>
        <v>0.2162445474155425</v>
      </c>
      <c r="J9" s="23">
        <f t="shared" si="2"/>
        <v>0.52259555552447545</v>
      </c>
      <c r="K9" s="23">
        <f t="shared" si="3"/>
        <v>0.1348472143509562</v>
      </c>
      <c r="L9" s="23">
        <f t="shared" si="4"/>
        <v>2.0663651102301363E-2</v>
      </c>
      <c r="M9" s="46">
        <f t="shared" si="5"/>
        <v>6.9750000000000041</v>
      </c>
      <c r="N9" s="2">
        <v>6.6095576393388145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18</v>
      </c>
      <c r="B10" s="44">
        <v>-1.1298025914418581E-2</v>
      </c>
      <c r="C10" s="44">
        <v>0.3096103168286895</v>
      </c>
      <c r="D10" s="23">
        <f t="shared" si="0"/>
        <v>0.29831229091427092</v>
      </c>
      <c r="E10" s="23">
        <v>-0.15327956408648591</v>
      </c>
      <c r="F10" s="34">
        <v>1.5367432353344521E-3</v>
      </c>
      <c r="G10" s="23">
        <f t="shared" si="1"/>
        <v>0.14656947006311946</v>
      </c>
      <c r="H10" s="45"/>
      <c r="I10" s="43">
        <f t="shared" si="6"/>
        <v>0.2305797315349945</v>
      </c>
      <c r="J10" s="23">
        <f t="shared" si="2"/>
        <v>0.49132896808881615</v>
      </c>
      <c r="K10" s="23">
        <f t="shared" si="3"/>
        <v>0.15327956408648591</v>
      </c>
      <c r="L10" s="23">
        <f t="shared" si="4"/>
        <v>1.1298025914418581E-2</v>
      </c>
      <c r="M10" s="46">
        <f t="shared" si="5"/>
        <v>8.0500000000000043</v>
      </c>
      <c r="N10" s="25">
        <v>3.9121251238280772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t="s">
        <v>19</v>
      </c>
      <c r="B11" s="44">
        <v>2.2852784422023258E-2</v>
      </c>
      <c r="C11" s="44">
        <v>0.27388855611719204</v>
      </c>
      <c r="D11" s="23">
        <f t="shared" si="0"/>
        <v>0.2967413405392153</v>
      </c>
      <c r="E11" s="1">
        <v>-0.16334084328939802</v>
      </c>
      <c r="F11" s="6">
        <v>7.0519366249789314E-3</v>
      </c>
      <c r="G11" s="23">
        <f t="shared" si="1"/>
        <v>0.14045243387479622</v>
      </c>
      <c r="H11" s="3"/>
      <c r="I11" s="43">
        <f t="shared" si="6"/>
        <v>0.2379335144348243</v>
      </c>
      <c r="J11" s="23">
        <f t="shared" si="2"/>
        <v>0.473316032136193</v>
      </c>
      <c r="K11" s="23">
        <f t="shared" si="3"/>
        <v>0.16334084328939802</v>
      </c>
      <c r="L11" s="23">
        <f t="shared" si="4"/>
        <v>2.2852784422023258E-2</v>
      </c>
      <c r="M11" s="46">
        <f t="shared" si="5"/>
        <v>9.1250000000000036</v>
      </c>
      <c r="N11" s="2">
        <v>3.5346813435067723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t="s">
        <v>9</v>
      </c>
      <c r="B12" s="44">
        <v>7.7009097674024659E-3</v>
      </c>
      <c r="C12" s="44">
        <v>0.27518551798378627</v>
      </c>
      <c r="D12" s="23">
        <f t="shared" si="0"/>
        <v>0.28288642775118872</v>
      </c>
      <c r="E12" s="1">
        <v>-0.16486605674221463</v>
      </c>
      <c r="F12" s="6">
        <v>-4.2000742787058074E-3</v>
      </c>
      <c r="G12" s="23">
        <f t="shared" si="1"/>
        <v>0.11382029673026828</v>
      </c>
      <c r="H12" s="45"/>
      <c r="I12" s="43">
        <f t="shared" si="6"/>
        <v>0.25884036384782977</v>
      </c>
      <c r="J12" s="23">
        <f t="shared" si="2"/>
        <v>0.40235333181264649</v>
      </c>
      <c r="K12" s="23">
        <f t="shared" si="3"/>
        <v>0.16486605674221463</v>
      </c>
      <c r="L12" s="23">
        <f t="shared" si="4"/>
        <v>7.7009097674024659E-3</v>
      </c>
      <c r="M12" s="46">
        <f t="shared" si="5"/>
        <v>10.200000000000003</v>
      </c>
      <c r="N12" s="2">
        <v>2.3844585864719354</v>
      </c>
      <c r="O12" s="31"/>
      <c r="P12" s="26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t="s">
        <v>14</v>
      </c>
      <c r="B13" s="44">
        <v>6.4444222091535178E-2</v>
      </c>
      <c r="C13" s="44">
        <v>0.25536582382725798</v>
      </c>
      <c r="D13" s="23">
        <f t="shared" si="0"/>
        <v>0.31981004591879314</v>
      </c>
      <c r="E13" s="1">
        <v>-0.19425491158118938</v>
      </c>
      <c r="F13" s="6">
        <v>-2.5292481725575341E-2</v>
      </c>
      <c r="G13" s="23">
        <f t="shared" si="1"/>
        <v>0.10026265261202842</v>
      </c>
      <c r="H13" s="45"/>
      <c r="I13" s="43">
        <f t="shared" si="6"/>
        <v>0.22191674568022535</v>
      </c>
      <c r="J13" s="23">
        <f t="shared" si="2"/>
        <v>0.31350688914096003</v>
      </c>
      <c r="K13" s="23">
        <f t="shared" si="3"/>
        <v>0.19425491158118938</v>
      </c>
      <c r="L13" s="23">
        <f t="shared" si="4"/>
        <v>6.4444222091535178E-2</v>
      </c>
      <c r="M13" s="46">
        <f t="shared" si="5"/>
        <v>11.275000000000002</v>
      </c>
      <c r="N13" s="2">
        <v>2.4868438350934525</v>
      </c>
      <c r="O13" s="31"/>
      <c r="P13" s="26"/>
      <c r="Q13" s="26"/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t="s">
        <v>10</v>
      </c>
      <c r="B14" s="44">
        <v>-1.2367628493788398E-2</v>
      </c>
      <c r="C14" s="44">
        <v>0.29820064435108629</v>
      </c>
      <c r="D14" s="23">
        <f t="shared" si="0"/>
        <v>0.28583301585729787</v>
      </c>
      <c r="E14" s="1">
        <v>-0.17488739031695016</v>
      </c>
      <c r="F14" s="6">
        <v>-1.7973274907582579E-2</v>
      </c>
      <c r="G14" s="23">
        <f t="shared" si="1"/>
        <v>9.2972350632765127E-2</v>
      </c>
      <c r="H14" s="45"/>
      <c r="I14" s="43">
        <f t="shared" si="6"/>
        <v>0.2435261472479322</v>
      </c>
      <c r="J14" s="23">
        <f t="shared" si="2"/>
        <v>0.32526806028307653</v>
      </c>
      <c r="K14" s="23">
        <f t="shared" si="3"/>
        <v>0.17488739031695016</v>
      </c>
      <c r="L14" s="23">
        <f t="shared" si="4"/>
        <v>1.2367628493788398E-2</v>
      </c>
      <c r="M14" s="46">
        <f t="shared" si="5"/>
        <v>12.350000000000001</v>
      </c>
      <c r="N14" s="2">
        <v>1.4332235558988617</v>
      </c>
      <c r="O14" s="31"/>
      <c r="P14" s="26"/>
      <c r="Q14" s="26"/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t="s">
        <v>8</v>
      </c>
      <c r="B15" s="44">
        <v>-3.9528272375440127E-2</v>
      </c>
      <c r="C15" s="44">
        <v>0.28521384946367856</v>
      </c>
      <c r="D15" s="23">
        <f t="shared" si="0"/>
        <v>0.24568557708823843</v>
      </c>
      <c r="E15" s="1">
        <v>-0.17595524784556157</v>
      </c>
      <c r="F15" s="6">
        <v>8.1814160381866205E-4</v>
      </c>
      <c r="G15" s="23">
        <f t="shared" si="1"/>
        <v>7.0548470846495515E-2</v>
      </c>
      <c r="H15" s="45"/>
      <c r="I15" s="43">
        <f t="shared" si="6"/>
        <v>0.25569480053152127</v>
      </c>
      <c r="J15" s="23">
        <f t="shared" si="2"/>
        <v>0.28714941952476886</v>
      </c>
      <c r="K15" s="23">
        <f t="shared" si="3"/>
        <v>0.17595524784556157</v>
      </c>
      <c r="L15" s="23">
        <f t="shared" si="4"/>
        <v>3.9528272375440127E-2</v>
      </c>
      <c r="M15" s="46">
        <f t="shared" si="5"/>
        <v>13.425000000000001</v>
      </c>
      <c r="N15" s="2">
        <v>1.0375448932359248</v>
      </c>
      <c r="O15" s="31"/>
      <c r="P15" s="26"/>
      <c r="Q15" s="26"/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t="s">
        <v>13</v>
      </c>
      <c r="B16" s="44">
        <v>-6.6268395336366345E-2</v>
      </c>
      <c r="C16" s="44">
        <v>0.29698352001284761</v>
      </c>
      <c r="D16" s="23">
        <f t="shared" si="0"/>
        <v>0.23071512467648125</v>
      </c>
      <c r="E16" s="1">
        <v>-0.18651073703632237</v>
      </c>
      <c r="F16" s="6">
        <v>-4.8257334002933727E-3</v>
      </c>
      <c r="G16" s="23">
        <f t="shared" si="1"/>
        <v>3.9378654239865508E-2</v>
      </c>
      <c r="H16" s="45"/>
      <c r="I16" s="43">
        <f t="shared" si="6"/>
        <v>0.24474327158617087</v>
      </c>
      <c r="J16" s="23">
        <f t="shared" si="2"/>
        <v>0.17068085282698289</v>
      </c>
      <c r="K16" s="23">
        <f t="shared" si="3"/>
        <v>0.18651073703632237</v>
      </c>
      <c r="L16" s="23">
        <f t="shared" si="4"/>
        <v>6.6268395336366345E-2</v>
      </c>
      <c r="M16" s="46">
        <v>14.5</v>
      </c>
      <c r="N16" s="2">
        <v>0.77183069281038086</v>
      </c>
      <c r="O16" s="3"/>
      <c r="P16" s="3"/>
    </row>
    <row r="17" spans="1:18" x14ac:dyDescent="0.25">
      <c r="C17" s="11"/>
      <c r="E17" s="2"/>
      <c r="F17" s="2"/>
      <c r="G17" s="2"/>
      <c r="P17" s="3"/>
    </row>
    <row r="18" spans="1:18" x14ac:dyDescent="0.25">
      <c r="A18" t="s">
        <v>152</v>
      </c>
      <c r="B18" s="2"/>
      <c r="C18" s="2"/>
      <c r="D18" s="2"/>
      <c r="E18" s="2"/>
      <c r="F18" s="2"/>
      <c r="G18" s="2"/>
      <c r="I18" s="2"/>
      <c r="J18" s="2"/>
      <c r="L18" s="2"/>
    </row>
    <row r="19" spans="1:18" x14ac:dyDescent="0.25">
      <c r="B19" s="2"/>
      <c r="C19" s="2"/>
      <c r="D19" s="2"/>
      <c r="E19" s="2"/>
      <c r="F19" s="2"/>
      <c r="G19" s="1"/>
      <c r="H19" s="2"/>
      <c r="I19" s="2"/>
      <c r="J19" s="2"/>
      <c r="K19" s="2"/>
      <c r="L19" s="2"/>
    </row>
    <row r="20" spans="1:18" x14ac:dyDescent="0.25">
      <c r="A20" s="3"/>
      <c r="B20" s="23"/>
      <c r="C20" s="25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1"/>
      <c r="J21" s="1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25"/>
      <c r="D23" s="2"/>
      <c r="E23" s="2"/>
      <c r="F23" s="2"/>
      <c r="H23" s="2"/>
      <c r="I23" s="2"/>
      <c r="J23" s="2"/>
      <c r="K23" s="2"/>
      <c r="L23" s="2"/>
      <c r="R23" s="24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  <c r="L33" s="2"/>
    </row>
    <row r="34" spans="1:17" x14ac:dyDescent="0.25">
      <c r="A34" s="3"/>
      <c r="B34" s="23"/>
      <c r="C34" s="3"/>
      <c r="D34" s="2"/>
      <c r="E34" s="2"/>
      <c r="F34" s="2"/>
      <c r="H34" s="2"/>
      <c r="I34" s="2"/>
      <c r="J34" s="2"/>
      <c r="K34" s="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O35" s="22"/>
    </row>
    <row r="36" spans="1:17" x14ac:dyDescent="0.25">
      <c r="D36" s="2"/>
      <c r="E36" s="2"/>
      <c r="F36" s="2"/>
      <c r="G36" s="1"/>
      <c r="H36" s="2"/>
      <c r="I36" s="2"/>
      <c r="J36" s="2"/>
      <c r="K36" s="2"/>
      <c r="N36" s="2"/>
      <c r="O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N45" s="2"/>
      <c r="O45" s="2"/>
      <c r="P45" s="2"/>
      <c r="Q45" s="2"/>
    </row>
    <row r="46" spans="1:17" x14ac:dyDescent="0.25">
      <c r="B46" s="2"/>
      <c r="C46" s="2"/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  <row r="49" spans="14:17" x14ac:dyDescent="0.25">
      <c r="N49" s="2"/>
      <c r="O49" s="2"/>
      <c r="P49" s="2"/>
      <c r="Q49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8"/>
  <sheetViews>
    <sheetView zoomScale="59" zoomScaleNormal="70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155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t="s">
        <v>15</v>
      </c>
      <c r="B3" s="44">
        <v>0.11679765344918588</v>
      </c>
      <c r="C3" s="44">
        <v>0.29427297658865981</v>
      </c>
      <c r="D3" s="23">
        <f t="shared" ref="D3:D15" si="0">SUM(B3:C3)</f>
        <v>0.41107063003784572</v>
      </c>
      <c r="E3" s="1">
        <v>-0.17440525680755051</v>
      </c>
      <c r="F3" s="6">
        <v>-1.996524519356083E-2</v>
      </c>
      <c r="G3" s="23">
        <f t="shared" ref="G3:G15" si="1">B3+C3+E3+F3</f>
        <v>0.21670012803673439</v>
      </c>
      <c r="H3" s="45"/>
      <c r="I3" s="43">
        <f>0.07</f>
        <v>7.0000000000000007E-2</v>
      </c>
      <c r="J3" s="23">
        <f t="shared" ref="J3:J15" si="2">G3/D3</f>
        <v>0.52716032769547083</v>
      </c>
      <c r="K3" s="23">
        <f t="shared" ref="K3:K15" si="3">-E3</f>
        <v>0.17440525680755051</v>
      </c>
      <c r="L3" s="23">
        <f t="shared" ref="L3:L15" si="4">ABS(B3)</f>
        <v>0.11679765344918588</v>
      </c>
      <c r="M3" s="46">
        <v>0.6</v>
      </c>
      <c r="N3" s="2">
        <v>9.8752999201142639</v>
      </c>
      <c r="O3" s="26"/>
      <c r="P3" s="26"/>
      <c r="Q3" s="26"/>
      <c r="R3" s="26"/>
      <c r="S3" s="32"/>
      <c r="T3" s="26"/>
      <c r="U3" s="1"/>
      <c r="V3" s="1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t="s">
        <v>17</v>
      </c>
      <c r="B4" s="44">
        <v>0.11292324119622012</v>
      </c>
      <c r="C4" s="44">
        <v>0.29776902347521605</v>
      </c>
      <c r="D4" s="23">
        <f t="shared" si="0"/>
        <v>0.41069226467143616</v>
      </c>
      <c r="E4" s="1">
        <v>-0.18323994312341557</v>
      </c>
      <c r="F4" s="6">
        <v>-1.3131992676726276E-2</v>
      </c>
      <c r="G4" s="23">
        <f t="shared" si="1"/>
        <v>0.21432032887129432</v>
      </c>
      <c r="H4" s="45"/>
      <c r="I4" s="43">
        <f t="shared" ref="I4:I15" si="5">I3+C3+IF(B3&gt;0,B3,0)+IF(F3&gt;0,F3,0)-IF(B4&gt;0,B4,0)-IF(F4&gt;0,F4,0)-C4</f>
        <v>7.0378365366409512E-2</v>
      </c>
      <c r="J4" s="23">
        <f t="shared" si="2"/>
        <v>0.52185138924580388</v>
      </c>
      <c r="K4" s="23">
        <f t="shared" si="3"/>
        <v>0.18323994312341557</v>
      </c>
      <c r="L4" s="23">
        <f t="shared" si="4"/>
        <v>0.11292324119622012</v>
      </c>
      <c r="M4" s="46">
        <f t="shared" ref="M4:M15" si="6">M3+1.15</f>
        <v>1.75</v>
      </c>
      <c r="N4" s="2">
        <v>8.268027341145908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t="s">
        <v>165</v>
      </c>
      <c r="B5" s="44">
        <v>8.2835503994893242E-2</v>
      </c>
      <c r="C5" s="44">
        <v>0.29936211485308151</v>
      </c>
      <c r="D5" s="23">
        <f t="shared" si="0"/>
        <v>0.38219761884797476</v>
      </c>
      <c r="E5" s="1">
        <v>-0.19190624520532545</v>
      </c>
      <c r="F5" s="6">
        <v>-1.5737170582156481E-2</v>
      </c>
      <c r="G5" s="23">
        <f t="shared" si="1"/>
        <v>0.17455420306049282</v>
      </c>
      <c r="H5" s="45"/>
      <c r="I5" s="43">
        <f t="shared" si="5"/>
        <v>9.8873011189870907E-2</v>
      </c>
      <c r="J5" s="23">
        <f t="shared" si="2"/>
        <v>0.4567119062296528</v>
      </c>
      <c r="K5" s="23">
        <f t="shared" si="3"/>
        <v>0.19190624520532545</v>
      </c>
      <c r="L5" s="23">
        <f t="shared" si="4"/>
        <v>8.2835503994893242E-2</v>
      </c>
      <c r="M5" s="46">
        <f t="shared" si="6"/>
        <v>2.9</v>
      </c>
      <c r="N5" s="2">
        <v>8.8586362953825777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t="s">
        <v>7</v>
      </c>
      <c r="B6" s="44">
        <v>0.11228676590644193</v>
      </c>
      <c r="C6" s="44">
        <v>0.28122140314532129</v>
      </c>
      <c r="D6" s="23">
        <f t="shared" si="0"/>
        <v>0.39350816905176322</v>
      </c>
      <c r="E6" s="1">
        <v>-0.22158975622745397</v>
      </c>
      <c r="F6" s="6">
        <v>8.0325441396625352E-4</v>
      </c>
      <c r="G6" s="23">
        <f t="shared" si="1"/>
        <v>0.17272166723827551</v>
      </c>
      <c r="H6" s="45"/>
      <c r="I6" s="43">
        <f t="shared" si="5"/>
        <v>8.6759206572116165E-2</v>
      </c>
      <c r="J6" s="34">
        <f t="shared" si="2"/>
        <v>0.43892778046891118</v>
      </c>
      <c r="K6" s="23">
        <f t="shared" si="3"/>
        <v>0.22158975622745397</v>
      </c>
      <c r="L6" s="23">
        <f t="shared" si="4"/>
        <v>0.11228676590644193</v>
      </c>
      <c r="M6" s="46">
        <f t="shared" si="6"/>
        <v>4.05</v>
      </c>
      <c r="N6" s="2">
        <v>12.216092000517301</v>
      </c>
      <c r="O6" s="31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t="s">
        <v>12</v>
      </c>
      <c r="B7" s="44">
        <v>2.9445646670335598E-2</v>
      </c>
      <c r="C7" s="44">
        <v>0.30041577535634023</v>
      </c>
      <c r="D7" s="23">
        <f t="shared" si="0"/>
        <v>0.32986142202667584</v>
      </c>
      <c r="E7" s="1">
        <v>-0.20000967815184356</v>
      </c>
      <c r="F7" s="6">
        <v>3.7101745608406435E-2</v>
      </c>
      <c r="G7" s="23">
        <f t="shared" si="1"/>
        <v>0.16695348948323871</v>
      </c>
      <c r="H7" s="45"/>
      <c r="I7" s="43">
        <f t="shared" si="5"/>
        <v>0.11410746240276337</v>
      </c>
      <c r="J7" s="23">
        <f t="shared" si="2"/>
        <v>0.5061322068445373</v>
      </c>
      <c r="K7" s="23">
        <f t="shared" si="3"/>
        <v>0.20000967815184356</v>
      </c>
      <c r="L7" s="23">
        <f t="shared" si="4"/>
        <v>2.9445646670335598E-2</v>
      </c>
      <c r="M7" s="46">
        <f t="shared" si="6"/>
        <v>5.1999999999999993</v>
      </c>
      <c r="N7" s="2">
        <v>15.824577799705969</v>
      </c>
      <c r="O7" s="31"/>
      <c r="P7" s="33"/>
      <c r="Q7" s="26"/>
      <c r="R7" s="26"/>
      <c r="S7" s="33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t="s">
        <v>34</v>
      </c>
      <c r="B8" s="44">
        <v>5.4299015581908271E-2</v>
      </c>
      <c r="C8" s="44">
        <v>0.29657155591080592</v>
      </c>
      <c r="D8" s="23">
        <f t="shared" si="0"/>
        <v>0.35087057149271417</v>
      </c>
      <c r="E8" s="1">
        <v>-0.21120332209274612</v>
      </c>
      <c r="F8" s="6">
        <v>-1.7579357259078605E-18</v>
      </c>
      <c r="G8" s="23">
        <f t="shared" si="1"/>
        <v>0.13966724939996805</v>
      </c>
      <c r="H8" s="45"/>
      <c r="I8" s="43">
        <f t="shared" si="5"/>
        <v>0.1302000585451315</v>
      </c>
      <c r="J8" s="23">
        <f t="shared" si="2"/>
        <v>0.39805917266238511</v>
      </c>
      <c r="K8" s="23">
        <f t="shared" si="3"/>
        <v>0.21120332209274612</v>
      </c>
      <c r="L8" s="23">
        <f t="shared" si="4"/>
        <v>5.4299015581908271E-2</v>
      </c>
      <c r="M8" s="46">
        <f t="shared" si="6"/>
        <v>6.35</v>
      </c>
      <c r="N8" s="2">
        <v>70.565399535220962</v>
      </c>
      <c r="O8" s="31"/>
      <c r="P8" s="26"/>
      <c r="Q8" s="26"/>
      <c r="R8" s="26"/>
      <c r="S8" s="32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9</v>
      </c>
      <c r="B9" s="44">
        <v>3.2801442403970302E-2</v>
      </c>
      <c r="C9" s="44">
        <v>0.29607265731759602</v>
      </c>
      <c r="D9" s="23">
        <f t="shared" si="0"/>
        <v>0.32887409972156634</v>
      </c>
      <c r="E9" s="23">
        <v>-0.2095432965330904</v>
      </c>
      <c r="F9" s="34">
        <v>-9.8842737691974616E-3</v>
      </c>
      <c r="G9" s="23">
        <f t="shared" si="1"/>
        <v>0.10944652941927849</v>
      </c>
      <c r="H9" s="45"/>
      <c r="I9" s="43">
        <f t="shared" si="5"/>
        <v>0.15219653031627933</v>
      </c>
      <c r="J9" s="23">
        <f t="shared" si="2"/>
        <v>0.33279157438040535</v>
      </c>
      <c r="K9" s="23">
        <f t="shared" si="3"/>
        <v>0.2095432965330904</v>
      </c>
      <c r="L9" s="23">
        <f t="shared" si="4"/>
        <v>3.2801442403970302E-2</v>
      </c>
      <c r="M9" s="46">
        <f t="shared" si="6"/>
        <v>7.5</v>
      </c>
      <c r="N9" s="25">
        <v>2.992088269987434</v>
      </c>
      <c r="O9" s="26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t="s">
        <v>18</v>
      </c>
      <c r="B10" s="44">
        <v>-6.2252968900844098E-3</v>
      </c>
      <c r="C10" s="44">
        <v>0.31066225233407241</v>
      </c>
      <c r="D10" s="23">
        <f t="shared" si="0"/>
        <v>0.30443695544398802</v>
      </c>
      <c r="E10" s="1">
        <v>-0.20825966020201583</v>
      </c>
      <c r="F10" s="6">
        <v>9.8571358836558945E-3</v>
      </c>
      <c r="G10" s="23">
        <f t="shared" si="1"/>
        <v>0.10603443112562808</v>
      </c>
      <c r="H10" s="45"/>
      <c r="I10" s="43">
        <f t="shared" si="5"/>
        <v>0.16055124182011737</v>
      </c>
      <c r="J10" s="23">
        <f t="shared" si="2"/>
        <v>0.34829684514151199</v>
      </c>
      <c r="K10" s="23">
        <f t="shared" si="3"/>
        <v>0.20825966020201583</v>
      </c>
      <c r="L10" s="23">
        <f t="shared" si="4"/>
        <v>6.2252968900844098E-3</v>
      </c>
      <c r="M10" s="46">
        <f t="shared" si="6"/>
        <v>8.65</v>
      </c>
      <c r="N10" s="2">
        <v>4.1404243896559789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t="s">
        <v>19</v>
      </c>
      <c r="B11" s="44">
        <v>2.8076129196814539E-2</v>
      </c>
      <c r="C11" s="44">
        <v>0.29285278217546362</v>
      </c>
      <c r="D11" s="23">
        <f t="shared" si="0"/>
        <v>0.32092891137227814</v>
      </c>
      <c r="E11" s="1">
        <v>-0.24881671748093212</v>
      </c>
      <c r="F11" s="6">
        <v>8.5891525750799464E-3</v>
      </c>
      <c r="G11" s="23">
        <f t="shared" si="1"/>
        <v>8.0701346466425961E-2</v>
      </c>
      <c r="H11" s="3"/>
      <c r="I11" s="43">
        <f t="shared" si="5"/>
        <v>0.15155256609048756</v>
      </c>
      <c r="J11" s="23">
        <f t="shared" si="2"/>
        <v>0.25146175245274877</v>
      </c>
      <c r="K11" s="23">
        <f t="shared" si="3"/>
        <v>0.24881671748093212</v>
      </c>
      <c r="L11" s="23">
        <f t="shared" si="4"/>
        <v>2.8076129196814539E-2</v>
      </c>
      <c r="M11" s="46">
        <f t="shared" si="6"/>
        <v>9.8000000000000007</v>
      </c>
      <c r="N11" s="2">
        <v>3.517023084006182</v>
      </c>
      <c r="O11" s="31"/>
      <c r="P11" s="26"/>
      <c r="Q11" s="26"/>
      <c r="R11" s="26"/>
      <c r="S11" s="26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t="s">
        <v>14</v>
      </c>
      <c r="B12" s="44">
        <v>4.2367293813841439E-2</v>
      </c>
      <c r="C12" s="44">
        <v>0.28038696200227331</v>
      </c>
      <c r="D12" s="23">
        <f t="shared" si="0"/>
        <v>0.32275425581611472</v>
      </c>
      <c r="E12" s="1">
        <v>-0.24977501644971281</v>
      </c>
      <c r="F12" s="6">
        <v>-1.0370564744662495E-2</v>
      </c>
      <c r="G12" s="23">
        <f t="shared" si="1"/>
        <v>6.2608674621739413E-2</v>
      </c>
      <c r="H12" s="45"/>
      <c r="I12" s="43">
        <f t="shared" si="5"/>
        <v>0.15831637422173095</v>
      </c>
      <c r="J12" s="23">
        <f t="shared" si="2"/>
        <v>0.19398249130263967</v>
      </c>
      <c r="K12" s="23">
        <f t="shared" si="3"/>
        <v>0.24977501644971281</v>
      </c>
      <c r="L12" s="23">
        <f t="shared" si="4"/>
        <v>4.2367293813841439E-2</v>
      </c>
      <c r="M12" s="46">
        <f t="shared" si="6"/>
        <v>10.950000000000001</v>
      </c>
      <c r="N12" s="2">
        <v>1.7489023779895914</v>
      </c>
      <c r="O12" s="31"/>
      <c r="P12" s="26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t="s">
        <v>10</v>
      </c>
      <c r="B13" s="44">
        <v>-3.2228757969106764E-2</v>
      </c>
      <c r="C13" s="44">
        <v>0.31538455994461206</v>
      </c>
      <c r="D13" s="23">
        <f t="shared" si="0"/>
        <v>0.28315580197550527</v>
      </c>
      <c r="E13" s="1">
        <v>-0.22933221008153096</v>
      </c>
      <c r="F13" s="6">
        <v>4.527585475706454E-3</v>
      </c>
      <c r="G13" s="23">
        <f t="shared" si="1"/>
        <v>5.8351177369680769E-2</v>
      </c>
      <c r="H13" s="45"/>
      <c r="I13" s="43">
        <f t="shared" si="5"/>
        <v>0.16115848461752713</v>
      </c>
      <c r="J13" s="23">
        <f t="shared" si="2"/>
        <v>0.2060744542848128</v>
      </c>
      <c r="K13" s="23">
        <f t="shared" si="3"/>
        <v>0.22933221008153096</v>
      </c>
      <c r="L13" s="23">
        <f t="shared" si="4"/>
        <v>3.2228757969106764E-2</v>
      </c>
      <c r="M13" s="46">
        <f t="shared" si="6"/>
        <v>12.100000000000001</v>
      </c>
      <c r="N13" s="2">
        <v>1.2370329569690344</v>
      </c>
      <c r="O13" s="31"/>
      <c r="P13" s="26"/>
      <c r="Q13" s="26"/>
      <c r="R13" s="26"/>
      <c r="S13" s="32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t="s">
        <v>13</v>
      </c>
      <c r="B14" s="44">
        <v>-2.2834093415054962E-2</v>
      </c>
      <c r="C14" s="44">
        <v>0.30603144135069066</v>
      </c>
      <c r="D14" s="23">
        <f t="shared" si="0"/>
        <v>0.28319734793563567</v>
      </c>
      <c r="E14" s="1">
        <v>-0.24289842316323851</v>
      </c>
      <c r="F14" s="6">
        <v>-2.267433772652188E-3</v>
      </c>
      <c r="G14" s="23">
        <f t="shared" si="1"/>
        <v>3.8031490999744968E-2</v>
      </c>
      <c r="H14" s="45"/>
      <c r="I14" s="43">
        <f t="shared" si="5"/>
        <v>0.17503918868715501</v>
      </c>
      <c r="J14" s="23">
        <f t="shared" si="2"/>
        <v>0.13429324560055084</v>
      </c>
      <c r="K14" s="23">
        <f t="shared" si="3"/>
        <v>0.24289842316323851</v>
      </c>
      <c r="L14" s="23">
        <f t="shared" si="4"/>
        <v>2.2834093415054962E-2</v>
      </c>
      <c r="M14" s="46">
        <f t="shared" si="6"/>
        <v>13.250000000000002</v>
      </c>
      <c r="N14" s="2">
        <v>0.95472198180045709</v>
      </c>
      <c r="O14" s="31"/>
      <c r="P14" s="26"/>
      <c r="Q14" s="26"/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t="s">
        <v>8</v>
      </c>
      <c r="B15" s="44">
        <v>-5.4334629163434511E-2</v>
      </c>
      <c r="C15" s="44">
        <v>0.31997244828273463</v>
      </c>
      <c r="D15" s="23">
        <f t="shared" si="0"/>
        <v>0.26563781911930012</v>
      </c>
      <c r="E15" s="1">
        <v>-0.23307830767360677</v>
      </c>
      <c r="F15" s="6">
        <v>-1.7765418616372378E-2</v>
      </c>
      <c r="G15" s="23">
        <f t="shared" si="1"/>
        <v>1.4794092829320978E-2</v>
      </c>
      <c r="H15" s="45"/>
      <c r="I15" s="43">
        <f t="shared" si="5"/>
        <v>0.16109818175511104</v>
      </c>
      <c r="J15" s="23">
        <f t="shared" si="2"/>
        <v>5.5692720556017025E-2</v>
      </c>
      <c r="K15" s="23">
        <f t="shared" si="3"/>
        <v>0.23307830767360677</v>
      </c>
      <c r="L15" s="23">
        <f t="shared" si="4"/>
        <v>5.4334629163434511E-2</v>
      </c>
      <c r="M15" s="46">
        <f t="shared" si="6"/>
        <v>14.400000000000002</v>
      </c>
      <c r="N15" s="2">
        <v>-9.5932004846184915E-2</v>
      </c>
      <c r="O15" s="3"/>
      <c r="P15" s="3"/>
    </row>
    <row r="16" spans="1:33" x14ac:dyDescent="0.25">
      <c r="C16" s="11"/>
      <c r="E16" s="2"/>
      <c r="F16" s="2"/>
      <c r="G16" s="2"/>
      <c r="P16" s="3"/>
    </row>
    <row r="17" spans="1:18" x14ac:dyDescent="0.25">
      <c r="A17" t="s">
        <v>154</v>
      </c>
      <c r="B17" s="2"/>
      <c r="C17" s="2"/>
      <c r="D17" s="2"/>
      <c r="E17" s="2"/>
      <c r="F17" s="2"/>
      <c r="G17" s="2"/>
      <c r="I17" s="2"/>
      <c r="J17" s="2"/>
      <c r="L17" s="2"/>
    </row>
    <row r="18" spans="1:18" x14ac:dyDescent="0.25">
      <c r="B18" s="2"/>
      <c r="C18" s="2"/>
      <c r="D18" s="2"/>
      <c r="E18" s="2"/>
      <c r="F18" s="2"/>
      <c r="G18" s="1"/>
      <c r="H18" s="2"/>
      <c r="I18" s="2"/>
      <c r="J18" s="2"/>
      <c r="K18" s="2"/>
      <c r="L18" s="2"/>
    </row>
    <row r="19" spans="1:18" x14ac:dyDescent="0.25">
      <c r="A19" s="3"/>
      <c r="B19" s="23"/>
      <c r="C19" s="25"/>
      <c r="D19" s="2"/>
      <c r="E19" s="2"/>
      <c r="F19" s="2"/>
      <c r="H19" s="2"/>
      <c r="I19" s="2"/>
      <c r="J19" s="2"/>
      <c r="K19" s="2"/>
      <c r="L19" s="2"/>
    </row>
    <row r="20" spans="1:18" x14ac:dyDescent="0.25">
      <c r="A20" s="3"/>
      <c r="B20" s="23"/>
      <c r="C20" s="3"/>
      <c r="D20" s="2"/>
      <c r="E20" s="2"/>
      <c r="F20" s="2"/>
      <c r="H20" s="2"/>
      <c r="I20" s="1"/>
      <c r="J20" s="1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2"/>
      <c r="J21" s="2"/>
      <c r="K21" s="2"/>
      <c r="L21" s="2"/>
    </row>
    <row r="22" spans="1:18" x14ac:dyDescent="0.25">
      <c r="A22" s="3"/>
      <c r="B22" s="23"/>
      <c r="C22" s="25"/>
      <c r="D22" s="2"/>
      <c r="E22" s="2"/>
      <c r="F22" s="2"/>
      <c r="H22" s="2"/>
      <c r="I22" s="2"/>
      <c r="J22" s="2"/>
      <c r="K22" s="2"/>
      <c r="L22" s="2"/>
      <c r="R22" s="24"/>
    </row>
    <row r="23" spans="1:18" x14ac:dyDescent="0.25">
      <c r="A23" s="3"/>
      <c r="B23" s="23"/>
      <c r="C23" s="3"/>
      <c r="D23" s="2"/>
      <c r="E23" s="2"/>
      <c r="F23" s="2"/>
      <c r="H23" s="2"/>
      <c r="I23" s="2"/>
      <c r="J23" s="2"/>
      <c r="K23" s="2"/>
      <c r="L23" s="2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</row>
    <row r="34" spans="1:17" x14ac:dyDescent="0.25">
      <c r="D34" s="2"/>
      <c r="E34" s="2"/>
      <c r="F34" s="2"/>
      <c r="G34" s="1"/>
      <c r="H34" s="2"/>
      <c r="I34" s="2"/>
      <c r="J34" s="2"/>
      <c r="K34" s="2"/>
      <c r="O34" s="2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N35" s="2"/>
      <c r="O35" s="2"/>
    </row>
    <row r="36" spans="1:17" x14ac:dyDescent="0.25">
      <c r="N36" s="2"/>
      <c r="O36" s="2"/>
      <c r="P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  <c r="Q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B45" s="2"/>
      <c r="C45" s="2"/>
      <c r="N45" s="2"/>
      <c r="O45" s="2"/>
      <c r="P45" s="2"/>
      <c r="Q45" s="2"/>
    </row>
    <row r="46" spans="1:17" x14ac:dyDescent="0.25"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</sheetData>
  <autoFilter ref="A2:N2">
    <sortState ref="A3:N15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8"/>
  <sheetViews>
    <sheetView zoomScale="70" zoomScaleNormal="70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156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t="s">
        <v>14</v>
      </c>
      <c r="B3" s="44">
        <v>0.41048216436100127</v>
      </c>
      <c r="C3" s="44">
        <v>0.13538800054149761</v>
      </c>
      <c r="D3" s="23">
        <f t="shared" ref="D3:D15" si="0">SUM(B3:C3)</f>
        <v>0.54587016490249884</v>
      </c>
      <c r="E3" s="1">
        <v>-0.29956238591966394</v>
      </c>
      <c r="F3" s="6">
        <v>-6.7688064475935047E-2</v>
      </c>
      <c r="G3" s="23">
        <f t="shared" ref="G3:G15" si="1">B3+C3+E3+F3</f>
        <v>0.17861971450689984</v>
      </c>
      <c r="H3" s="45"/>
      <c r="I3" s="43">
        <v>7.0000000000000007E-2</v>
      </c>
      <c r="J3" s="23">
        <f t="shared" ref="J3:J15" si="2">G3/D3</f>
        <v>0.32722014499327728</v>
      </c>
      <c r="K3" s="23">
        <f t="shared" ref="K3:K15" si="3">-E3</f>
        <v>0.29956238591966394</v>
      </c>
      <c r="L3" s="23">
        <f t="shared" ref="L3:L15" si="4">ABS(B3)</f>
        <v>0.41048216436100127</v>
      </c>
      <c r="M3" s="46">
        <v>0.6</v>
      </c>
      <c r="N3" s="2">
        <v>1.7341362524334896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t="s">
        <v>12</v>
      </c>
      <c r="B4" s="44">
        <v>0.34439772472897884</v>
      </c>
      <c r="C4" s="44">
        <v>0.13866069010099558</v>
      </c>
      <c r="D4" s="23">
        <f t="shared" si="0"/>
        <v>0.48305841482997441</v>
      </c>
      <c r="E4" s="1">
        <v>-0.38107746157984423</v>
      </c>
      <c r="F4" s="6">
        <v>4.3452735516244852E-2</v>
      </c>
      <c r="G4" s="23">
        <f t="shared" si="1"/>
        <v>0.14543368876637502</v>
      </c>
      <c r="H4" s="45"/>
      <c r="I4" s="43">
        <f>I3+C3+IF(B3&gt;0,B3,0)+IF(F3&gt;0,F3,0)-IF(B4&gt;0,B4,0)-IF(F4&gt;0,F4,0)-C4</f>
        <v>8.9359014556279648E-2</v>
      </c>
      <c r="J4" s="23">
        <f t="shared" si="2"/>
        <v>0.30106853395269884</v>
      </c>
      <c r="K4" s="23">
        <f t="shared" si="3"/>
        <v>0.38107746157984423</v>
      </c>
      <c r="L4" s="23">
        <f t="shared" si="4"/>
        <v>0.34439772472897884</v>
      </c>
      <c r="M4" s="46">
        <f>M3+1.15</f>
        <v>1.75</v>
      </c>
      <c r="N4" s="2">
        <v>11.521912744236479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t="s">
        <v>9</v>
      </c>
      <c r="B5" s="44">
        <v>0.27808902319968704</v>
      </c>
      <c r="C5" s="44">
        <v>0.16444531893987005</v>
      </c>
      <c r="D5" s="23">
        <f t="shared" si="0"/>
        <v>0.44253434213955711</v>
      </c>
      <c r="E5" s="1">
        <v>-0.26313268258552713</v>
      </c>
      <c r="F5" s="6">
        <v>-4.6632829751172063E-2</v>
      </c>
      <c r="G5" s="23">
        <f t="shared" si="1"/>
        <v>0.13276882980285792</v>
      </c>
      <c r="H5" s="45"/>
      <c r="I5" s="43">
        <f t="shared" ref="I5:I15" si="5">I4+C4+IF(B4&gt;0,B4,0)+IF(F4&gt;0,F4,0)-IF(B5&gt;0,B5,0)-IF(F5&gt;0,F5,0)-C5</f>
        <v>0.17333582276294182</v>
      </c>
      <c r="J5" s="23">
        <f t="shared" si="2"/>
        <v>0.30001926892486935</v>
      </c>
      <c r="K5" s="23">
        <f t="shared" si="3"/>
        <v>0.26313268258552713</v>
      </c>
      <c r="L5" s="23">
        <f t="shared" si="4"/>
        <v>0.27808902319968704</v>
      </c>
      <c r="M5" s="46">
        <f t="shared" ref="M5:M15" si="6">M4+1.15</f>
        <v>2.9</v>
      </c>
      <c r="N5" s="2">
        <v>1.0495088799912267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t="s">
        <v>7</v>
      </c>
      <c r="B6" s="44">
        <v>0.31106475288019836</v>
      </c>
      <c r="C6" s="44">
        <v>0.14753057789784516</v>
      </c>
      <c r="D6" s="23">
        <f t="shared" si="0"/>
        <v>0.45859533077804349</v>
      </c>
      <c r="E6" s="1">
        <v>-0.31294981933965266</v>
      </c>
      <c r="F6" s="6">
        <v>-3.3049587731886723E-2</v>
      </c>
      <c r="G6" s="23">
        <f t="shared" si="1"/>
        <v>0.11259592370650411</v>
      </c>
      <c r="H6" s="45"/>
      <c r="I6" s="43">
        <f t="shared" si="5"/>
        <v>0.15727483412445539</v>
      </c>
      <c r="J6" s="23">
        <f t="shared" si="2"/>
        <v>0.24552348475828603</v>
      </c>
      <c r="K6" s="23">
        <f t="shared" si="3"/>
        <v>0.31294981933965266</v>
      </c>
      <c r="L6" s="23">
        <f t="shared" si="4"/>
        <v>0.31106475288019836</v>
      </c>
      <c r="M6" s="46">
        <f t="shared" si="6"/>
        <v>4.05</v>
      </c>
      <c r="N6" s="2">
        <v>3.1217621206963235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t="s">
        <v>17</v>
      </c>
      <c r="B7" s="44">
        <v>0.23555844151921243</v>
      </c>
      <c r="C7" s="44">
        <v>0.17029152817837956</v>
      </c>
      <c r="D7" s="23">
        <f t="shared" si="0"/>
        <v>0.40584996969759202</v>
      </c>
      <c r="E7" s="1">
        <v>-0.29193484873513809</v>
      </c>
      <c r="F7" s="6">
        <v>-9.6868224528543975E-3</v>
      </c>
      <c r="G7" s="23">
        <f t="shared" si="1"/>
        <v>0.10422829850959953</v>
      </c>
      <c r="H7" s="45"/>
      <c r="I7" s="43">
        <f t="shared" si="5"/>
        <v>0.21002019520490689</v>
      </c>
      <c r="J7" s="34">
        <f t="shared" si="2"/>
        <v>0.25681484856894876</v>
      </c>
      <c r="K7" s="23">
        <f t="shared" si="3"/>
        <v>0.29193484873513809</v>
      </c>
      <c r="L7" s="23">
        <f t="shared" si="4"/>
        <v>0.23555844151921243</v>
      </c>
      <c r="M7" s="46">
        <f t="shared" si="6"/>
        <v>5.1999999999999993</v>
      </c>
      <c r="N7" s="2">
        <v>1.7538546200861129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t="s">
        <v>16</v>
      </c>
      <c r="B8" s="44">
        <v>0.28803927865422208</v>
      </c>
      <c r="C8" s="44">
        <v>0.16190792684180952</v>
      </c>
      <c r="D8" s="23">
        <f t="shared" si="0"/>
        <v>0.44994720549603162</v>
      </c>
      <c r="E8" s="1">
        <v>-0.28828980136274857</v>
      </c>
      <c r="F8" s="6">
        <v>-6.7485748735473833E-2</v>
      </c>
      <c r="G8" s="23">
        <f t="shared" si="1"/>
        <v>9.4171655397809223E-2</v>
      </c>
      <c r="H8" s="45"/>
      <c r="I8" s="43">
        <f t="shared" si="5"/>
        <v>0.16592295940646731</v>
      </c>
      <c r="J8" s="23">
        <f t="shared" si="2"/>
        <v>0.20929490004053328</v>
      </c>
      <c r="K8" s="23">
        <f t="shared" si="3"/>
        <v>0.28828980136274857</v>
      </c>
      <c r="L8" s="23">
        <f t="shared" si="4"/>
        <v>0.28803927865422208</v>
      </c>
      <c r="M8" s="46">
        <f t="shared" si="6"/>
        <v>6.35</v>
      </c>
      <c r="N8" s="2">
        <v>1.2904281411841654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t="s">
        <v>34</v>
      </c>
      <c r="B9" s="44">
        <v>0.27581196124975349</v>
      </c>
      <c r="C9" s="44">
        <v>0.15271330771216596</v>
      </c>
      <c r="D9" s="23">
        <f t="shared" si="0"/>
        <v>0.42852526896191945</v>
      </c>
      <c r="E9" s="1">
        <v>-0.34053454046461845</v>
      </c>
      <c r="F9" s="6">
        <v>-2.1105870223897102E-18</v>
      </c>
      <c r="G9" s="23">
        <f t="shared" si="1"/>
        <v>8.7990728497300996E-2</v>
      </c>
      <c r="H9" s="45"/>
      <c r="I9" s="43">
        <f t="shared" si="5"/>
        <v>0.18734489594057946</v>
      </c>
      <c r="J9" s="23">
        <f t="shared" si="2"/>
        <v>0.20533381546076393</v>
      </c>
      <c r="K9" s="23">
        <f t="shared" si="3"/>
        <v>0.34053454046461845</v>
      </c>
      <c r="L9" s="23">
        <f t="shared" si="4"/>
        <v>0.27581196124975349</v>
      </c>
      <c r="M9" s="46">
        <f t="shared" si="6"/>
        <v>7.5</v>
      </c>
      <c r="N9" s="2">
        <v>18.514153966631667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15</v>
      </c>
      <c r="B10" s="44">
        <v>0.2576785133245601</v>
      </c>
      <c r="C10" s="44">
        <v>0.16068672402935802</v>
      </c>
      <c r="D10" s="23">
        <f t="shared" si="0"/>
        <v>0.41836523735391812</v>
      </c>
      <c r="E10" s="23">
        <v>-0.34392825403913674</v>
      </c>
      <c r="F10" s="34">
        <v>-4.7914415984463582E-4</v>
      </c>
      <c r="G10" s="23">
        <f t="shared" si="1"/>
        <v>7.3957839154936741E-2</v>
      </c>
      <c r="H10" s="45"/>
      <c r="I10" s="43">
        <f t="shared" si="5"/>
        <v>0.19750492754858079</v>
      </c>
      <c r="J10" s="23">
        <f t="shared" si="2"/>
        <v>0.17677816546782482</v>
      </c>
      <c r="K10" s="23">
        <f t="shared" si="3"/>
        <v>0.34392825403913674</v>
      </c>
      <c r="L10" s="23">
        <f t="shared" si="4"/>
        <v>0.2576785133245601</v>
      </c>
      <c r="M10" s="46">
        <f t="shared" si="6"/>
        <v>8.65</v>
      </c>
      <c r="N10" s="25">
        <v>1.3646676283691523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t="s">
        <v>18</v>
      </c>
      <c r="B11" s="44">
        <v>0.21614456429075338</v>
      </c>
      <c r="C11" s="44">
        <v>0.14956601833555158</v>
      </c>
      <c r="D11" s="23">
        <f t="shared" si="0"/>
        <v>0.36571058262630496</v>
      </c>
      <c r="E11" s="1">
        <v>-0.36966751047234292</v>
      </c>
      <c r="F11" s="6">
        <v>6.9612358767502215E-3</v>
      </c>
      <c r="G11" s="23">
        <f t="shared" si="1"/>
        <v>3.0043080307122607E-3</v>
      </c>
      <c r="H11" s="3"/>
      <c r="I11" s="43">
        <f t="shared" si="5"/>
        <v>0.24319834639944374</v>
      </c>
      <c r="J11" s="23">
        <f t="shared" si="2"/>
        <v>8.2149879534171456E-3</v>
      </c>
      <c r="K11" s="23">
        <f t="shared" si="3"/>
        <v>0.36966751047234292</v>
      </c>
      <c r="L11" s="23">
        <f t="shared" si="4"/>
        <v>0.21614456429075338</v>
      </c>
      <c r="M11" s="46">
        <f t="shared" si="6"/>
        <v>9.8000000000000007</v>
      </c>
      <c r="N11" s="2">
        <v>3.2476540961824174E-2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t="s">
        <v>19</v>
      </c>
      <c r="B12" s="44">
        <v>9.5886947284121518E-2</v>
      </c>
      <c r="C12" s="44">
        <v>0.1733490934122241</v>
      </c>
      <c r="D12" s="23">
        <f t="shared" si="0"/>
        <v>0.2692360406963456</v>
      </c>
      <c r="E12" s="1">
        <v>-0.32938890634412893</v>
      </c>
      <c r="F12" s="6">
        <v>1.3176012609098099E-2</v>
      </c>
      <c r="G12" s="23">
        <f t="shared" si="1"/>
        <v>-4.6976853038685228E-2</v>
      </c>
      <c r="H12" s="45"/>
      <c r="I12" s="43">
        <f t="shared" si="5"/>
        <v>0.33345811159705524</v>
      </c>
      <c r="J12" s="23">
        <f t="shared" si="2"/>
        <v>-0.17448203783262237</v>
      </c>
      <c r="K12" s="23">
        <f t="shared" si="3"/>
        <v>0.32938890634412893</v>
      </c>
      <c r="L12" s="23">
        <f t="shared" si="4"/>
        <v>9.5886947284121518E-2</v>
      </c>
      <c r="M12" s="46">
        <f t="shared" si="6"/>
        <v>10.950000000000001</v>
      </c>
      <c r="N12" s="2">
        <v>-0.50397176088455764</v>
      </c>
      <c r="O12" s="31"/>
      <c r="P12" s="26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t="s">
        <v>10</v>
      </c>
      <c r="B13" s="44">
        <v>4.6584466485554719E-2</v>
      </c>
      <c r="C13" s="44">
        <v>0.19463914756519898</v>
      </c>
      <c r="D13" s="23">
        <f t="shared" si="0"/>
        <v>0.24122361405075371</v>
      </c>
      <c r="E13" s="1">
        <v>-0.30220497206261387</v>
      </c>
      <c r="F13" s="6">
        <v>-8.7137447496865042E-2</v>
      </c>
      <c r="G13" s="23">
        <f t="shared" si="1"/>
        <v>-0.14811880550872519</v>
      </c>
      <c r="H13" s="45"/>
      <c r="I13" s="43">
        <f t="shared" si="5"/>
        <v>0.37464655085174525</v>
      </c>
      <c r="J13" s="23">
        <f t="shared" si="2"/>
        <v>-0.6140311183529521</v>
      </c>
      <c r="K13" s="23">
        <f t="shared" si="3"/>
        <v>0.30220497206261387</v>
      </c>
      <c r="L13" s="23">
        <f t="shared" si="4"/>
        <v>4.6584466485554719E-2</v>
      </c>
      <c r="M13" s="46">
        <f t="shared" si="6"/>
        <v>12.100000000000001</v>
      </c>
      <c r="N13" s="2">
        <v>-0.58748955525487856</v>
      </c>
      <c r="O13" s="31"/>
      <c r="P13" s="26"/>
      <c r="Q13" s="26"/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t="s">
        <v>8</v>
      </c>
      <c r="B14" s="44">
        <v>-2.7586864308336539E-4</v>
      </c>
      <c r="C14" s="44">
        <v>0.20005684564980067</v>
      </c>
      <c r="D14" s="23">
        <f t="shared" si="0"/>
        <v>0.19978097700671729</v>
      </c>
      <c r="E14" s="1">
        <v>-0.32694315681898645</v>
      </c>
      <c r="F14" s="6">
        <v>-5.1418083283710628E-2</v>
      </c>
      <c r="G14" s="23">
        <f t="shared" si="1"/>
        <v>-0.1785802630959798</v>
      </c>
      <c r="H14" s="45"/>
      <c r="I14" s="43">
        <f t="shared" si="5"/>
        <v>0.41581331925269827</v>
      </c>
      <c r="J14" s="23">
        <f t="shared" si="2"/>
        <v>-0.89388021708380849</v>
      </c>
      <c r="K14" s="23">
        <f t="shared" si="3"/>
        <v>0.32694315681898645</v>
      </c>
      <c r="L14" s="23">
        <f t="shared" si="4"/>
        <v>2.7586864308336539E-4</v>
      </c>
      <c r="M14" s="46">
        <f t="shared" si="6"/>
        <v>13.250000000000002</v>
      </c>
      <c r="N14" s="2">
        <v>-0.83501716251226354</v>
      </c>
      <c r="O14" s="31"/>
      <c r="P14" s="26"/>
      <c r="Q14" s="26"/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t="s">
        <v>13</v>
      </c>
      <c r="B15" s="44">
        <v>-9.6049474271291208E-2</v>
      </c>
      <c r="C15" s="44">
        <v>0.18289312545622111</v>
      </c>
      <c r="D15" s="23">
        <f t="shared" si="0"/>
        <v>8.6843651184929899E-2</v>
      </c>
      <c r="E15" s="1">
        <v>-0.35853846128732852</v>
      </c>
      <c r="F15" s="6">
        <v>-2.8934829566184942E-3</v>
      </c>
      <c r="G15" s="23">
        <f t="shared" si="1"/>
        <v>-0.27458829305901711</v>
      </c>
      <c r="H15" s="45"/>
      <c r="I15" s="43">
        <f t="shared" si="5"/>
        <v>0.4329770394462778</v>
      </c>
      <c r="J15" s="23">
        <f t="shared" si="2"/>
        <v>-3.1618695127671788</v>
      </c>
      <c r="K15" s="23">
        <f t="shared" si="3"/>
        <v>0.35853846128732852</v>
      </c>
      <c r="L15" s="23">
        <f t="shared" si="4"/>
        <v>9.6049474271291208E-2</v>
      </c>
      <c r="M15" s="46">
        <f t="shared" si="6"/>
        <v>14.400000000000002</v>
      </c>
      <c r="N15" s="2">
        <v>-1.6284683238815973</v>
      </c>
      <c r="O15" s="31"/>
      <c r="P15" s="26"/>
      <c r="Q15" s="26"/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C16" s="11"/>
      <c r="E16" s="2"/>
      <c r="F16" s="2"/>
      <c r="G16" s="2"/>
      <c r="P16" s="3"/>
    </row>
    <row r="17" spans="1:18" x14ac:dyDescent="0.25">
      <c r="A17" t="s">
        <v>72</v>
      </c>
      <c r="B17" s="2"/>
      <c r="C17" s="2"/>
      <c r="D17" s="2"/>
      <c r="E17" s="2"/>
      <c r="F17" s="2"/>
      <c r="G17" s="2"/>
      <c r="I17" s="2"/>
      <c r="J17" s="2"/>
      <c r="L17" s="2"/>
    </row>
    <row r="18" spans="1:18" x14ac:dyDescent="0.25">
      <c r="B18" s="2"/>
      <c r="C18" s="2"/>
      <c r="D18" s="2"/>
      <c r="E18" s="2"/>
      <c r="F18" s="2"/>
      <c r="G18" s="1"/>
      <c r="H18" s="2"/>
      <c r="I18" s="2"/>
      <c r="J18" s="2"/>
      <c r="K18" s="2"/>
      <c r="L18" s="2"/>
    </row>
    <row r="19" spans="1:18" x14ac:dyDescent="0.25">
      <c r="A19" s="3"/>
      <c r="B19" s="23"/>
      <c r="C19" s="25"/>
      <c r="D19" s="2"/>
      <c r="E19" s="2"/>
      <c r="F19" s="2"/>
      <c r="H19" s="2"/>
      <c r="I19" s="2"/>
      <c r="J19" s="2"/>
      <c r="K19" s="2"/>
      <c r="L19" s="2"/>
    </row>
    <row r="20" spans="1:18" x14ac:dyDescent="0.25">
      <c r="A20" s="3"/>
      <c r="B20" s="23"/>
      <c r="C20" s="3"/>
      <c r="D20" s="2"/>
      <c r="E20" s="2"/>
      <c r="F20" s="2"/>
      <c r="H20" s="2"/>
      <c r="I20" s="1"/>
      <c r="J20" s="1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2"/>
      <c r="J21" s="2"/>
      <c r="K21" s="2"/>
      <c r="L21" s="2"/>
    </row>
    <row r="22" spans="1:18" x14ac:dyDescent="0.25">
      <c r="A22" s="3"/>
      <c r="B22" s="23"/>
      <c r="C22" s="25"/>
      <c r="D22" s="2"/>
      <c r="E22" s="2"/>
      <c r="F22" s="2"/>
      <c r="H22" s="2"/>
      <c r="I22" s="2"/>
      <c r="J22" s="2"/>
      <c r="K22" s="2"/>
      <c r="L22" s="2"/>
      <c r="R22" s="24"/>
    </row>
    <row r="23" spans="1:18" x14ac:dyDescent="0.25">
      <c r="A23" s="3"/>
      <c r="B23" s="23"/>
      <c r="C23" s="3"/>
      <c r="D23" s="2"/>
      <c r="E23" s="2"/>
      <c r="F23" s="2"/>
      <c r="H23" s="2"/>
      <c r="I23" s="2"/>
      <c r="J23" s="2"/>
      <c r="K23" s="2"/>
      <c r="L23" s="2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</row>
    <row r="34" spans="1:17" x14ac:dyDescent="0.25">
      <c r="D34" s="2"/>
      <c r="E34" s="2"/>
      <c r="F34" s="2"/>
      <c r="G34" s="1"/>
      <c r="H34" s="2"/>
      <c r="I34" s="2"/>
      <c r="J34" s="2"/>
      <c r="K34" s="2"/>
      <c r="O34" s="2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N35" s="2"/>
      <c r="O35" s="2"/>
    </row>
    <row r="36" spans="1:17" x14ac:dyDescent="0.25">
      <c r="N36" s="2"/>
      <c r="O36" s="2"/>
      <c r="P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  <c r="Q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B45" s="2"/>
      <c r="C45" s="2"/>
      <c r="N45" s="2"/>
      <c r="O45" s="2"/>
      <c r="P45" s="2"/>
      <c r="Q45" s="2"/>
    </row>
    <row r="46" spans="1:17" x14ac:dyDescent="0.25"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zoomScale="70" zoomScaleNormal="70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157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t="s">
        <v>9</v>
      </c>
      <c r="B3" s="44">
        <v>0.20421406652917246</v>
      </c>
      <c r="C3" s="44">
        <v>0.23351174208890257</v>
      </c>
      <c r="D3" s="23">
        <f t="shared" ref="D3:D16" si="0">SUM(B3:C3)</f>
        <v>0.43772580861807503</v>
      </c>
      <c r="E3" s="1">
        <v>-0.21270608250960166</v>
      </c>
      <c r="F3" s="6">
        <v>-9.2020572312033859E-3</v>
      </c>
      <c r="G3" s="23">
        <f t="shared" ref="G3:G16" si="1">B3+C3+E3+F3</f>
        <v>0.21581766887727</v>
      </c>
      <c r="H3" s="45"/>
      <c r="I3" s="43">
        <v>7.0000000000000007E-2</v>
      </c>
      <c r="J3" s="23">
        <f t="shared" ref="J3:J16" si="2">G3/D3</f>
        <v>0.49304305258723152</v>
      </c>
      <c r="K3" s="23">
        <f t="shared" ref="K3:K16" si="3">-E3</f>
        <v>0.21270608250960166</v>
      </c>
      <c r="L3" s="23">
        <f t="shared" ref="L3:L16" si="4">ABS(B3)</f>
        <v>0.20421406652917246</v>
      </c>
      <c r="M3" s="46">
        <f t="shared" ref="M3:M14" si="5">M4-1.075</f>
        <v>0.52500000000000346</v>
      </c>
      <c r="N3" s="2">
        <v>10.24805840536675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t="s">
        <v>15</v>
      </c>
      <c r="B4" s="44">
        <v>0.18378337763276353</v>
      </c>
      <c r="C4" s="44">
        <v>0.24776243676735374</v>
      </c>
      <c r="D4" s="23">
        <f t="shared" si="0"/>
        <v>0.4315458144001173</v>
      </c>
      <c r="E4" s="1">
        <v>-0.19636225278335703</v>
      </c>
      <c r="F4" s="6">
        <v>-3.3440979715077958E-2</v>
      </c>
      <c r="G4" s="23">
        <f t="shared" si="1"/>
        <v>0.20174258190168232</v>
      </c>
      <c r="H4" s="45"/>
      <c r="I4" s="43">
        <f>I3+C3+IF(B3&gt;0,B3,0)+IF(F3&gt;0,F3,0)-IF(B4&gt;0,B4,0)-IF(F4&gt;0,F4,0)-C4</f>
        <v>7.6179994217957764E-2</v>
      </c>
      <c r="J4" s="23">
        <f t="shared" si="2"/>
        <v>0.46748821369550392</v>
      </c>
      <c r="K4" s="23">
        <f t="shared" si="3"/>
        <v>0.19636225278335703</v>
      </c>
      <c r="L4" s="23">
        <f t="shared" si="4"/>
        <v>0.18378337763276353</v>
      </c>
      <c r="M4" s="46">
        <f t="shared" si="5"/>
        <v>1.6000000000000034</v>
      </c>
      <c r="N4" s="2">
        <v>14.776046832961981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t="s">
        <v>7</v>
      </c>
      <c r="B5" s="44">
        <v>0.19973204749535819</v>
      </c>
      <c r="C5" s="44">
        <v>0.23070952369217806</v>
      </c>
      <c r="D5" s="23">
        <f t="shared" si="0"/>
        <v>0.43044157118753623</v>
      </c>
      <c r="E5" s="1">
        <v>-0.24802145849165372</v>
      </c>
      <c r="F5" s="6">
        <v>-2.3664489508553109E-3</v>
      </c>
      <c r="G5" s="23">
        <f t="shared" si="1"/>
        <v>0.18005366374502721</v>
      </c>
      <c r="H5" s="45"/>
      <c r="I5" s="43">
        <f t="shared" ref="I5:I16" si="6">I4+C4+IF(B4&gt;0,B4,0)+IF(F4&gt;0,F4,0)-IF(B5&gt;0,B5,0)-IF(F5&gt;0,F5,0)-C5</f>
        <v>7.7284237430538749E-2</v>
      </c>
      <c r="J5" s="23">
        <f t="shared" si="2"/>
        <v>0.41829989433474313</v>
      </c>
      <c r="K5" s="23">
        <f t="shared" si="3"/>
        <v>0.24802145849165372</v>
      </c>
      <c r="L5" s="23">
        <f t="shared" si="4"/>
        <v>0.19973204749535819</v>
      </c>
      <c r="M5" s="46">
        <f t="shared" si="5"/>
        <v>2.6750000000000034</v>
      </c>
      <c r="N5" s="2">
        <v>17.595882639235914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t="s">
        <v>17</v>
      </c>
      <c r="B6" s="44">
        <v>0.16061747793277736</v>
      </c>
      <c r="C6" s="44">
        <v>0.23882920568661187</v>
      </c>
      <c r="D6" s="23">
        <f t="shared" si="0"/>
        <v>0.39944668361938923</v>
      </c>
      <c r="E6" s="1">
        <v>-0.23825771931584971</v>
      </c>
      <c r="F6" s="6">
        <v>9.0300787687779029E-3</v>
      </c>
      <c r="G6" s="23">
        <f t="shared" si="1"/>
        <v>0.17021904307231742</v>
      </c>
      <c r="H6" s="45"/>
      <c r="I6" s="43">
        <f t="shared" si="6"/>
        <v>9.9249046229907878E-2</v>
      </c>
      <c r="J6" s="23">
        <f t="shared" si="2"/>
        <v>0.42613707924662553</v>
      </c>
      <c r="K6" s="23">
        <f t="shared" si="3"/>
        <v>0.23825771931584971</v>
      </c>
      <c r="L6" s="23">
        <f t="shared" si="4"/>
        <v>0.16061747793277736</v>
      </c>
      <c r="M6" s="46">
        <f t="shared" si="5"/>
        <v>3.7500000000000036</v>
      </c>
      <c r="N6" s="2">
        <v>9.5238973526999509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t="s">
        <v>10</v>
      </c>
      <c r="B7" s="44">
        <v>0.13223945801223433</v>
      </c>
      <c r="C7" s="44">
        <v>0.24962309498420057</v>
      </c>
      <c r="D7" s="23">
        <f t="shared" si="0"/>
        <v>0.3818625529964349</v>
      </c>
      <c r="E7" s="1">
        <v>-0.22679141293776392</v>
      </c>
      <c r="F7" s="6">
        <v>-9.7334704139177622E-3</v>
      </c>
      <c r="G7" s="23">
        <f t="shared" si="1"/>
        <v>0.14533766964475323</v>
      </c>
      <c r="H7" s="45"/>
      <c r="I7" s="43">
        <f t="shared" si="6"/>
        <v>0.12586325562164011</v>
      </c>
      <c r="J7" s="34">
        <f t="shared" si="2"/>
        <v>0.38060204778998091</v>
      </c>
      <c r="K7" s="23">
        <f t="shared" si="3"/>
        <v>0.22679141293776392</v>
      </c>
      <c r="L7" s="23">
        <f t="shared" si="4"/>
        <v>0.13223945801223433</v>
      </c>
      <c r="M7" s="46">
        <f t="shared" si="5"/>
        <v>4.8250000000000037</v>
      </c>
      <c r="N7" s="2">
        <v>4.4813075308125754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t="s">
        <v>16</v>
      </c>
      <c r="B8" s="44">
        <v>0.13771774182592234</v>
      </c>
      <c r="C8" s="44">
        <v>0.24484276295517715</v>
      </c>
      <c r="D8" s="23">
        <f t="shared" si="0"/>
        <v>0.38256050478109949</v>
      </c>
      <c r="E8" s="1">
        <v>-0.21352010084313369</v>
      </c>
      <c r="F8" s="6">
        <v>-2.7329198586601326E-2</v>
      </c>
      <c r="G8" s="23">
        <f t="shared" si="1"/>
        <v>0.14171120535136447</v>
      </c>
      <c r="H8" s="45"/>
      <c r="I8" s="43">
        <f t="shared" si="6"/>
        <v>0.12516530383697555</v>
      </c>
      <c r="J8" s="23">
        <f t="shared" si="2"/>
        <v>0.37042821613917359</v>
      </c>
      <c r="K8" s="23">
        <f t="shared" si="3"/>
        <v>0.21352010084313369</v>
      </c>
      <c r="L8" s="23">
        <f t="shared" si="4"/>
        <v>0.13771774182592234</v>
      </c>
      <c r="M8" s="46">
        <f t="shared" si="5"/>
        <v>5.9000000000000039</v>
      </c>
      <c r="N8" s="2">
        <v>11.04142385639358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t="s">
        <v>34</v>
      </c>
      <c r="B9" s="44">
        <v>0.14373790630016597</v>
      </c>
      <c r="C9" s="44">
        <v>0.23574526646492369</v>
      </c>
      <c r="D9" s="23">
        <f t="shared" si="0"/>
        <v>0.37948317276508969</v>
      </c>
      <c r="E9" s="1">
        <v>-0.24362826289475176</v>
      </c>
      <c r="F9" s="6">
        <v>1.1618274652561068E-18</v>
      </c>
      <c r="G9" s="23">
        <f t="shared" si="1"/>
        <v>0.13585490987033794</v>
      </c>
      <c r="H9" s="45"/>
      <c r="I9" s="43">
        <f t="shared" si="6"/>
        <v>0.12824263585298537</v>
      </c>
      <c r="J9" s="23">
        <f t="shared" si="2"/>
        <v>0.3579998261330965</v>
      </c>
      <c r="K9" s="23">
        <f t="shared" si="3"/>
        <v>0.24362826289475176</v>
      </c>
      <c r="L9" s="23">
        <f t="shared" si="4"/>
        <v>0.14373790630016597</v>
      </c>
      <c r="M9" s="46">
        <f t="shared" si="5"/>
        <v>6.9750000000000041</v>
      </c>
      <c r="N9" s="2">
        <v>103.85655595647441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13</v>
      </c>
      <c r="B10" s="44">
        <v>0.12147519082404185</v>
      </c>
      <c r="C10" s="44">
        <v>0.23462729465513585</v>
      </c>
      <c r="D10" s="23">
        <f t="shared" si="0"/>
        <v>0.35610248547917767</v>
      </c>
      <c r="E10" s="23">
        <v>-0.24905584647434137</v>
      </c>
      <c r="F10" s="34">
        <v>2.0060356112956704E-2</v>
      </c>
      <c r="G10" s="23">
        <f t="shared" si="1"/>
        <v>0.127106995117793</v>
      </c>
      <c r="H10" s="45"/>
      <c r="I10" s="43">
        <f t="shared" si="6"/>
        <v>0.13156296702594064</v>
      </c>
      <c r="J10" s="23">
        <f t="shared" si="2"/>
        <v>0.35693936521323527</v>
      </c>
      <c r="K10" s="23">
        <f t="shared" si="3"/>
        <v>0.24905584647434137</v>
      </c>
      <c r="L10" s="23">
        <f t="shared" si="4"/>
        <v>0.12147519082404185</v>
      </c>
      <c r="M10" s="46">
        <f t="shared" si="5"/>
        <v>8.0500000000000043</v>
      </c>
      <c r="N10" s="25">
        <v>5.0458166294861062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t="s">
        <v>19</v>
      </c>
      <c r="B11" s="44">
        <v>0.12716059775008209</v>
      </c>
      <c r="C11" s="44">
        <v>0.2385767558781991</v>
      </c>
      <c r="D11" s="23">
        <f t="shared" si="0"/>
        <v>0.36573735362828119</v>
      </c>
      <c r="E11" s="1">
        <v>-0.25769601603651798</v>
      </c>
      <c r="F11" s="6">
        <v>1.0064106350102164E-2</v>
      </c>
      <c r="G11" s="23">
        <f t="shared" si="1"/>
        <v>0.11810544394186537</v>
      </c>
      <c r="H11" s="3"/>
      <c r="I11" s="43">
        <f t="shared" si="6"/>
        <v>0.13192434863969166</v>
      </c>
      <c r="J11" s="23">
        <f t="shared" si="2"/>
        <v>0.32292420440571779</v>
      </c>
      <c r="K11" s="23">
        <f t="shared" si="3"/>
        <v>0.25769601603651798</v>
      </c>
      <c r="L11" s="23">
        <f t="shared" si="4"/>
        <v>0.12716059775008209</v>
      </c>
      <c r="M11" s="46">
        <f t="shared" si="5"/>
        <v>9.1250000000000036</v>
      </c>
      <c r="N11" s="2">
        <v>7.607212269254795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t="s">
        <v>18</v>
      </c>
      <c r="B12" s="44">
        <v>0.14185431332606269</v>
      </c>
      <c r="C12" s="44">
        <v>0.2214511199776302</v>
      </c>
      <c r="D12" s="23">
        <f t="shared" si="0"/>
        <v>0.36330543330369292</v>
      </c>
      <c r="E12" s="1">
        <v>-0.2724664244772898</v>
      </c>
      <c r="F12" s="6">
        <v>5.8861981479672544E-3</v>
      </c>
      <c r="G12" s="23">
        <f t="shared" si="1"/>
        <v>9.672520697437037E-2</v>
      </c>
      <c r="H12" s="45"/>
      <c r="I12" s="43">
        <f t="shared" si="6"/>
        <v>0.13853417716641489</v>
      </c>
      <c r="J12" s="23">
        <f t="shared" si="2"/>
        <v>0.2662366100468313</v>
      </c>
      <c r="K12" s="23">
        <f t="shared" si="3"/>
        <v>0.2724664244772898</v>
      </c>
      <c r="L12" s="23">
        <f t="shared" si="4"/>
        <v>0.14185431332606269</v>
      </c>
      <c r="M12" s="46">
        <f t="shared" si="5"/>
        <v>10.200000000000003</v>
      </c>
      <c r="N12" s="2">
        <v>6.3688330305755079</v>
      </c>
      <c r="O12" s="31"/>
      <c r="P12" s="26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t="s">
        <v>14</v>
      </c>
      <c r="B13" s="44">
        <v>0.11443611827029573</v>
      </c>
      <c r="C13" s="44">
        <v>0.23532952046846933</v>
      </c>
      <c r="D13" s="23">
        <f t="shared" si="0"/>
        <v>0.34976563873876509</v>
      </c>
      <c r="E13" s="1">
        <v>-0.23682719505207714</v>
      </c>
      <c r="F13" s="6">
        <v>-2.4460139028983204E-2</v>
      </c>
      <c r="G13" s="23">
        <f t="shared" si="1"/>
        <v>8.8478304657704759E-2</v>
      </c>
      <c r="H13" s="45"/>
      <c r="I13" s="43">
        <f t="shared" si="6"/>
        <v>0.15796016987930983</v>
      </c>
      <c r="J13" s="23">
        <f t="shared" si="2"/>
        <v>0.25296454213384845</v>
      </c>
      <c r="K13" s="23">
        <f t="shared" si="3"/>
        <v>0.23682719505207714</v>
      </c>
      <c r="L13" s="23">
        <f t="shared" si="4"/>
        <v>0.11443611827029573</v>
      </c>
      <c r="M13" s="46">
        <f t="shared" si="5"/>
        <v>11.275000000000002</v>
      </c>
      <c r="N13" s="2">
        <v>4.2729409075170093</v>
      </c>
      <c r="O13" s="31"/>
      <c r="P13" s="26"/>
      <c r="Q13" s="26"/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t="s">
        <v>12</v>
      </c>
      <c r="B14" s="44">
        <v>9.4779949074326603E-2</v>
      </c>
      <c r="C14" s="44">
        <v>0.22753557957577769</v>
      </c>
      <c r="D14" s="23">
        <f t="shared" si="0"/>
        <v>0.32231552865010427</v>
      </c>
      <c r="E14" s="1">
        <v>-0.284408845791979</v>
      </c>
      <c r="F14" s="6">
        <v>4.7229852162784351E-2</v>
      </c>
      <c r="G14" s="23">
        <f t="shared" si="1"/>
        <v>8.5136535020909621E-2</v>
      </c>
      <c r="H14" s="45"/>
      <c r="I14" s="43">
        <f t="shared" si="6"/>
        <v>0.13818042780518625</v>
      </c>
      <c r="J14" s="23">
        <f t="shared" si="2"/>
        <v>0.26414034526189772</v>
      </c>
      <c r="K14" s="23">
        <f t="shared" si="3"/>
        <v>0.284408845791979</v>
      </c>
      <c r="L14" s="23">
        <f t="shared" si="4"/>
        <v>9.4779949074326603E-2</v>
      </c>
      <c r="M14" s="46">
        <f t="shared" si="5"/>
        <v>12.350000000000001</v>
      </c>
      <c r="N14" s="2">
        <v>10.593608004003837</v>
      </c>
      <c r="O14" s="31"/>
      <c r="P14" s="26"/>
      <c r="Q14" s="26"/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t="s">
        <v>8</v>
      </c>
      <c r="B15" s="44">
        <v>9.0694102960432427E-2</v>
      </c>
      <c r="C15" s="44">
        <v>0.24409251053468548</v>
      </c>
      <c r="D15" s="23">
        <f t="shared" si="0"/>
        <v>0.3347866134951179</v>
      </c>
      <c r="E15" s="1">
        <v>-0.24171780854625174</v>
      </c>
      <c r="F15" s="6">
        <v>-3.1997369489659651E-2</v>
      </c>
      <c r="G15" s="23">
        <f t="shared" si="1"/>
        <v>6.1071435459206506E-2</v>
      </c>
      <c r="H15" s="45"/>
      <c r="I15" s="43">
        <f t="shared" si="6"/>
        <v>0.17293919512295688</v>
      </c>
      <c r="J15" s="23">
        <f t="shared" si="2"/>
        <v>0.18241898868545142</v>
      </c>
      <c r="K15" s="23">
        <f t="shared" si="3"/>
        <v>0.24171780854625174</v>
      </c>
      <c r="L15" s="23">
        <f t="shared" si="4"/>
        <v>9.0694102960432427E-2</v>
      </c>
      <c r="M15" s="46">
        <f>M16-1.075</f>
        <v>13.425000000000001</v>
      </c>
      <c r="N15" s="2">
        <v>2.1656488707380395</v>
      </c>
      <c r="O15" s="31"/>
      <c r="P15" s="26"/>
      <c r="Q15" s="26"/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t="s">
        <v>11</v>
      </c>
      <c r="B16" s="44">
        <v>0.16447899495658486</v>
      </c>
      <c r="C16" s="44">
        <v>0.22238033652583986</v>
      </c>
      <c r="D16" s="23">
        <f t="shared" si="0"/>
        <v>0.38685933148242468</v>
      </c>
      <c r="E16" s="1">
        <v>-0.23349194278445243</v>
      </c>
      <c r="F16" s="6">
        <v>-0.11059451947325555</v>
      </c>
      <c r="G16" s="23">
        <f t="shared" si="1"/>
        <v>4.2772869224716709E-2</v>
      </c>
      <c r="H16" s="45"/>
      <c r="I16" s="43">
        <f t="shared" si="6"/>
        <v>0.1208664771356501</v>
      </c>
      <c r="J16" s="23">
        <f t="shared" si="2"/>
        <v>0.11056439833262731</v>
      </c>
      <c r="K16" s="23">
        <f t="shared" si="3"/>
        <v>0.23349194278445243</v>
      </c>
      <c r="L16" s="23">
        <f t="shared" si="4"/>
        <v>0.16447899495658486</v>
      </c>
      <c r="M16" s="46">
        <v>14.5</v>
      </c>
      <c r="N16" s="2">
        <v>0.13587962742832421</v>
      </c>
      <c r="O16" s="3"/>
      <c r="P16" s="3"/>
    </row>
    <row r="17" spans="1:18" x14ac:dyDescent="0.25">
      <c r="C17" s="11"/>
      <c r="E17" s="2"/>
      <c r="F17" s="2"/>
      <c r="G17" s="2"/>
      <c r="P17" s="3"/>
    </row>
    <row r="18" spans="1:18" x14ac:dyDescent="0.25">
      <c r="A18" t="s">
        <v>66</v>
      </c>
      <c r="B18" s="2"/>
      <c r="C18" s="2"/>
      <c r="D18" s="2"/>
      <c r="E18" s="2"/>
      <c r="F18" s="2"/>
      <c r="G18" s="2"/>
      <c r="I18" s="2"/>
      <c r="J18" s="2"/>
      <c r="L18" s="2"/>
    </row>
    <row r="19" spans="1:18" x14ac:dyDescent="0.25">
      <c r="B19" s="2"/>
      <c r="C19" s="2"/>
      <c r="D19" s="2"/>
      <c r="E19" s="2"/>
      <c r="F19" s="2"/>
      <c r="G19" s="1"/>
      <c r="H19" s="2"/>
      <c r="I19" s="2"/>
      <c r="J19" s="2"/>
      <c r="K19" s="2"/>
      <c r="L19" s="2"/>
    </row>
    <row r="20" spans="1:18" x14ac:dyDescent="0.25">
      <c r="A20" s="3"/>
      <c r="B20" s="23"/>
      <c r="C20" s="25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1"/>
      <c r="J21" s="1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25"/>
      <c r="D23" s="2"/>
      <c r="E23" s="2"/>
      <c r="F23" s="2"/>
      <c r="H23" s="2"/>
      <c r="I23" s="2"/>
      <c r="J23" s="2"/>
      <c r="K23" s="2"/>
      <c r="L23" s="2"/>
      <c r="R23" s="24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  <c r="L33" s="2"/>
    </row>
    <row r="34" spans="1:17" x14ac:dyDescent="0.25">
      <c r="A34" s="3"/>
      <c r="B34" s="23"/>
      <c r="C34" s="3"/>
      <c r="D34" s="2"/>
      <c r="E34" s="2"/>
      <c r="F34" s="2"/>
      <c r="H34" s="2"/>
      <c r="I34" s="2"/>
      <c r="J34" s="2"/>
      <c r="K34" s="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O35" s="22"/>
    </row>
    <row r="36" spans="1:17" x14ac:dyDescent="0.25">
      <c r="D36" s="2"/>
      <c r="E36" s="2"/>
      <c r="F36" s="2"/>
      <c r="G36" s="1"/>
      <c r="H36" s="2"/>
      <c r="I36" s="2"/>
      <c r="J36" s="2"/>
      <c r="K36" s="2"/>
      <c r="N36" s="2"/>
      <c r="O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N45" s="2"/>
      <c r="O45" s="2"/>
      <c r="P45" s="2"/>
      <c r="Q45" s="2"/>
    </row>
    <row r="46" spans="1:17" x14ac:dyDescent="0.25">
      <c r="B46" s="2"/>
      <c r="C46" s="2"/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  <row r="49" spans="14:17" x14ac:dyDescent="0.25">
      <c r="N49" s="2"/>
      <c r="O49" s="2"/>
      <c r="P49" s="2"/>
      <c r="Q49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zoomScale="70" zoomScaleNormal="70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159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t="s">
        <v>17</v>
      </c>
      <c r="B3" s="44">
        <v>0.1203931654815758</v>
      </c>
      <c r="C3" s="44">
        <v>0.31012107554104129</v>
      </c>
      <c r="D3" s="23">
        <f t="shared" ref="D3:D16" si="0">SUM(B3:C3)</f>
        <v>0.43051424102261709</v>
      </c>
      <c r="E3" s="1">
        <v>-0.33768796132320755</v>
      </c>
      <c r="F3" s="6">
        <v>-1.1817503535179054E-2</v>
      </c>
      <c r="G3" s="23">
        <f t="shared" ref="G3:G16" si="1">B3+C3+E3+F3</f>
        <v>8.1008776164230495E-2</v>
      </c>
      <c r="H3" s="45"/>
      <c r="I3" s="43">
        <v>7.0000000000000007E-2</v>
      </c>
      <c r="J3" s="23">
        <f t="shared" ref="J3:J16" si="2">G3/D3</f>
        <v>0.18816747146809179</v>
      </c>
      <c r="K3" s="23">
        <f t="shared" ref="K3:K16" si="3">-E3</f>
        <v>0.33768796132320755</v>
      </c>
      <c r="L3" s="23">
        <f t="shared" ref="L3:L16" si="4">ABS(B3)</f>
        <v>0.1203931654815758</v>
      </c>
      <c r="M3" s="46">
        <f t="shared" ref="M3:M14" si="5">M4-1.075</f>
        <v>0.52500000000000346</v>
      </c>
      <c r="N3" s="2">
        <v>2.7717240290918532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t="s">
        <v>11</v>
      </c>
      <c r="B4" s="44">
        <v>0.12039316548157566</v>
      </c>
      <c r="C4" s="44">
        <v>0.33106846741471169</v>
      </c>
      <c r="D4" s="23">
        <f t="shared" si="0"/>
        <v>0.45146163289628738</v>
      </c>
      <c r="E4" s="1">
        <v>-0.3030324560272134</v>
      </c>
      <c r="F4" s="6">
        <v>-9.0202738888854189E-2</v>
      </c>
      <c r="G4" s="23">
        <f t="shared" si="1"/>
        <v>5.8226437980219786E-2</v>
      </c>
      <c r="H4" s="45"/>
      <c r="I4" s="43">
        <f>I3+C3+IF(B3&gt;0,B3,0)+IF(F3&gt;0,F3,0)-IF(B4&gt;0,B4,0)-IF(F4&gt;0,F4,0)-C4</f>
        <v>4.9052608126329778E-2</v>
      </c>
      <c r="J4" s="23">
        <f t="shared" si="2"/>
        <v>0.1289731701156451</v>
      </c>
      <c r="K4" s="23">
        <f t="shared" si="3"/>
        <v>0.3030324560272134</v>
      </c>
      <c r="L4" s="23">
        <f t="shared" si="4"/>
        <v>0.12039316548157566</v>
      </c>
      <c r="M4" s="46">
        <f t="shared" si="5"/>
        <v>1.6000000000000034</v>
      </c>
      <c r="N4" s="2">
        <v>0.1050142551975782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t="s">
        <v>10</v>
      </c>
      <c r="B5" s="44">
        <v>9.6622906935157377E-2</v>
      </c>
      <c r="C5" s="44">
        <v>0.30465648763686409</v>
      </c>
      <c r="D5" s="23">
        <f t="shared" si="0"/>
        <v>0.40127939457202144</v>
      </c>
      <c r="E5" s="1">
        <v>-0.35395267929883428</v>
      </c>
      <c r="F5" s="6">
        <v>9.5292092240297221E-3</v>
      </c>
      <c r="G5" s="23">
        <f t="shared" si="1"/>
        <v>5.6855924497216881E-2</v>
      </c>
      <c r="H5" s="45"/>
      <c r="I5" s="43">
        <f t="shared" ref="I5:I16" si="6">I4+C4+IF(B4&gt;0,B4,0)+IF(F4&gt;0,F4,0)-IF(B5&gt;0,B5,0)-IF(F5&gt;0,F5,0)-C5</f>
        <v>8.9705637226565882E-2</v>
      </c>
      <c r="J5" s="23">
        <f t="shared" si="2"/>
        <v>0.14168662848451444</v>
      </c>
      <c r="K5" s="23">
        <f t="shared" si="3"/>
        <v>0.35395267929883428</v>
      </c>
      <c r="L5" s="23">
        <f t="shared" si="4"/>
        <v>9.6622906935157377E-2</v>
      </c>
      <c r="M5" s="46">
        <f t="shared" si="5"/>
        <v>2.6750000000000034</v>
      </c>
      <c r="N5" s="2">
        <v>0.73014401357446101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t="s">
        <v>8</v>
      </c>
      <c r="B6" s="44">
        <v>0.12578420346837077</v>
      </c>
      <c r="C6" s="44">
        <v>0.2755289108793284</v>
      </c>
      <c r="D6" s="23">
        <f t="shared" si="0"/>
        <v>0.40131311434769917</v>
      </c>
      <c r="E6" s="1">
        <v>-0.39892392295207646</v>
      </c>
      <c r="F6" s="6">
        <v>2.1489245808803403E-2</v>
      </c>
      <c r="G6" s="23">
        <f t="shared" si="1"/>
        <v>2.3878437204426117E-2</v>
      </c>
      <c r="H6" s="45"/>
      <c r="I6" s="43">
        <f t="shared" si="6"/>
        <v>7.7711880866114524E-2</v>
      </c>
      <c r="J6" s="23">
        <f t="shared" si="2"/>
        <v>5.9500764741362899E-2</v>
      </c>
      <c r="K6" s="23">
        <f t="shared" si="3"/>
        <v>0.39892392295207646</v>
      </c>
      <c r="L6" s="23">
        <f t="shared" si="4"/>
        <v>0.12578420346837077</v>
      </c>
      <c r="M6" s="46">
        <f t="shared" si="5"/>
        <v>3.7500000000000036</v>
      </c>
      <c r="N6" s="2">
        <v>0.39184980761118809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t="s">
        <v>12</v>
      </c>
      <c r="B7" s="44">
        <v>0.10656939686080044</v>
      </c>
      <c r="C7" s="44">
        <v>0.28419889480989913</v>
      </c>
      <c r="D7" s="23">
        <f t="shared" si="0"/>
        <v>0.3907682916706996</v>
      </c>
      <c r="E7" s="1">
        <v>-0.39229697035558114</v>
      </c>
      <c r="F7" s="6">
        <v>2.091249230599538E-2</v>
      </c>
      <c r="G7" s="23">
        <f t="shared" si="1"/>
        <v>1.9383813621113834E-2</v>
      </c>
      <c r="H7" s="45"/>
      <c r="I7" s="43">
        <f t="shared" si="6"/>
        <v>8.8833457045922104E-2</v>
      </c>
      <c r="J7" s="34">
        <f t="shared" si="2"/>
        <v>4.9604366665063425E-2</v>
      </c>
      <c r="K7" s="23">
        <f t="shared" si="3"/>
        <v>0.39229697035558114</v>
      </c>
      <c r="L7" s="23">
        <f t="shared" si="4"/>
        <v>0.10656939686080044</v>
      </c>
      <c r="M7" s="46">
        <f t="shared" si="5"/>
        <v>4.8250000000000037</v>
      </c>
      <c r="N7" s="2">
        <v>1.6690614642776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t="s">
        <v>15</v>
      </c>
      <c r="B8" s="44">
        <v>0.11210135795263243</v>
      </c>
      <c r="C8" s="44">
        <v>0.29242248214567246</v>
      </c>
      <c r="D8" s="23">
        <f t="shared" si="0"/>
        <v>0.40452384009830489</v>
      </c>
      <c r="E8" s="1">
        <v>-0.37624544535486665</v>
      </c>
      <c r="F8" s="6">
        <v>-9.1564904487176149E-3</v>
      </c>
      <c r="G8" s="23">
        <f t="shared" si="1"/>
        <v>1.9121904294720625E-2</v>
      </c>
      <c r="H8" s="45"/>
      <c r="I8" s="43">
        <f t="shared" si="6"/>
        <v>9.5990400924312103E-2</v>
      </c>
      <c r="J8" s="23">
        <f t="shared" si="2"/>
        <v>4.7270154189364311E-2</v>
      </c>
      <c r="K8" s="23">
        <f t="shared" si="3"/>
        <v>0.37624544535486665</v>
      </c>
      <c r="L8" s="23">
        <f t="shared" si="4"/>
        <v>0.11210135795263243</v>
      </c>
      <c r="M8" s="46">
        <f t="shared" si="5"/>
        <v>5.9000000000000039</v>
      </c>
      <c r="N8" s="2">
        <v>0.71665943530620835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t="s">
        <v>9</v>
      </c>
      <c r="B9" s="44">
        <v>0.1902109277849309</v>
      </c>
      <c r="C9" s="44">
        <v>0.26553799646716902</v>
      </c>
      <c r="D9" s="23">
        <f t="shared" si="0"/>
        <v>0.4557489242520999</v>
      </c>
      <c r="E9" s="1">
        <v>-0.41532481429307111</v>
      </c>
      <c r="F9" s="6">
        <v>-2.6770837010506861E-2</v>
      </c>
      <c r="G9" s="23">
        <f t="shared" si="1"/>
        <v>1.3653272948521925E-2</v>
      </c>
      <c r="H9" s="45"/>
      <c r="I9" s="43">
        <f t="shared" si="6"/>
        <v>4.4765316770517094E-2</v>
      </c>
      <c r="J9" s="23">
        <f t="shared" si="2"/>
        <v>2.9957882996492925E-2</v>
      </c>
      <c r="K9" s="23">
        <f t="shared" si="3"/>
        <v>0.41532481429307111</v>
      </c>
      <c r="L9" s="23">
        <f t="shared" si="4"/>
        <v>0.1902109277849309</v>
      </c>
      <c r="M9" s="46">
        <f t="shared" si="5"/>
        <v>6.9750000000000041</v>
      </c>
      <c r="N9" s="2">
        <v>0.2787604054332804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19</v>
      </c>
      <c r="B10" s="44">
        <v>0.12039316548157578</v>
      </c>
      <c r="C10" s="44">
        <v>0.27816550806846213</v>
      </c>
      <c r="D10" s="23">
        <f t="shared" si="0"/>
        <v>0.39855867355003793</v>
      </c>
      <c r="E10" s="23">
        <v>-0.41416656972212801</v>
      </c>
      <c r="F10" s="34">
        <v>2.3522839521269774E-2</v>
      </c>
      <c r="G10" s="23">
        <f t="shared" si="1"/>
        <v>7.9149433491796997E-3</v>
      </c>
      <c r="H10" s="45"/>
      <c r="I10" s="43">
        <f t="shared" si="6"/>
        <v>7.8432727951309344E-2</v>
      </c>
      <c r="J10" s="23">
        <f t="shared" si="2"/>
        <v>1.9858916326371205E-2</v>
      </c>
      <c r="K10" s="23">
        <f t="shared" si="3"/>
        <v>0.41416656972212801</v>
      </c>
      <c r="L10" s="23">
        <f t="shared" si="4"/>
        <v>0.12039316548157578</v>
      </c>
      <c r="M10" s="46">
        <f t="shared" si="5"/>
        <v>8.0500000000000043</v>
      </c>
      <c r="N10" s="25">
        <v>0.26477767265332441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t="s">
        <v>34</v>
      </c>
      <c r="B11" s="44">
        <v>0.1224429417978444</v>
      </c>
      <c r="C11" s="44">
        <v>0.28173516243888258</v>
      </c>
      <c r="D11" s="23">
        <f t="shared" si="0"/>
        <v>0.40417810423672695</v>
      </c>
      <c r="E11" s="1">
        <v>-0.39726809312382716</v>
      </c>
      <c r="F11" s="6">
        <v>1.6565231628130224E-18</v>
      </c>
      <c r="G11" s="23">
        <f t="shared" si="1"/>
        <v>6.910011112899796E-3</v>
      </c>
      <c r="H11" s="3"/>
      <c r="I11" s="43">
        <f t="shared" si="6"/>
        <v>9.6336136785889981E-2</v>
      </c>
      <c r="J11" s="23">
        <f t="shared" si="2"/>
        <v>1.7096450897430619E-2</v>
      </c>
      <c r="K11" s="23">
        <f t="shared" si="3"/>
        <v>0.39726809312382716</v>
      </c>
      <c r="L11" s="23">
        <f t="shared" si="4"/>
        <v>0.1224429417978444</v>
      </c>
      <c r="M11" s="46">
        <f t="shared" si="5"/>
        <v>9.1250000000000036</v>
      </c>
      <c r="N11" s="2">
        <v>2.7787067311257383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t="s">
        <v>18</v>
      </c>
      <c r="B12" s="44">
        <v>0.1345074137391736</v>
      </c>
      <c r="C12" s="44">
        <v>0.27047567954841351</v>
      </c>
      <c r="D12" s="23">
        <f t="shared" si="0"/>
        <v>0.40498309328758708</v>
      </c>
      <c r="E12" s="1">
        <v>-0.43963848118571508</v>
      </c>
      <c r="F12" s="6">
        <v>2.8813719626884553E-2</v>
      </c>
      <c r="G12" s="23">
        <f t="shared" si="1"/>
        <v>-5.8416682712434456E-3</v>
      </c>
      <c r="H12" s="45"/>
      <c r="I12" s="43">
        <f t="shared" si="6"/>
        <v>6.6717428108145294E-2</v>
      </c>
      <c r="J12" s="23">
        <f t="shared" si="2"/>
        <v>-1.4424474423911699E-2</v>
      </c>
      <c r="K12" s="23">
        <f t="shared" si="3"/>
        <v>0.43963848118571508</v>
      </c>
      <c r="L12" s="23">
        <f t="shared" si="4"/>
        <v>0.1345074137391736</v>
      </c>
      <c r="M12" s="46">
        <f t="shared" si="5"/>
        <v>10.200000000000003</v>
      </c>
      <c r="N12" s="2">
        <v>-0.19077037623572335</v>
      </c>
      <c r="O12" s="31"/>
      <c r="P12" s="26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t="s">
        <v>14</v>
      </c>
      <c r="B13" s="44">
        <v>0.13839821672328559</v>
      </c>
      <c r="C13" s="44">
        <v>0.26183077134909916</v>
      </c>
      <c r="D13" s="23">
        <f t="shared" si="0"/>
        <v>0.40022898807238472</v>
      </c>
      <c r="E13" s="1">
        <v>-0.42465004951859708</v>
      </c>
      <c r="F13" s="6">
        <v>6.7306078619551978E-3</v>
      </c>
      <c r="G13" s="23">
        <f t="shared" si="1"/>
        <v>-1.7690453584257169E-2</v>
      </c>
      <c r="H13" s="45"/>
      <c r="I13" s="43">
        <f t="shared" si="6"/>
        <v>9.3554645088276989E-2</v>
      </c>
      <c r="J13" s="23">
        <f t="shared" si="2"/>
        <v>-4.4200830303320518E-2</v>
      </c>
      <c r="K13" s="23">
        <f t="shared" si="3"/>
        <v>0.42465004951859708</v>
      </c>
      <c r="L13" s="23">
        <f t="shared" si="4"/>
        <v>0.13839821672328559</v>
      </c>
      <c r="M13" s="46">
        <f t="shared" si="5"/>
        <v>11.275000000000002</v>
      </c>
      <c r="N13" s="2">
        <v>-0.36790548419087998</v>
      </c>
      <c r="O13" s="31"/>
      <c r="P13" s="26"/>
      <c r="Q13" s="26"/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t="s">
        <v>7</v>
      </c>
      <c r="B14" s="44">
        <v>0.13169185251688861</v>
      </c>
      <c r="C14" s="44">
        <v>0.26824181922301127</v>
      </c>
      <c r="D14" s="23">
        <f t="shared" si="0"/>
        <v>0.39993367173989991</v>
      </c>
      <c r="E14" s="1">
        <v>-0.41092665921636479</v>
      </c>
      <c r="F14" s="6">
        <v>-1.6788041448181787E-2</v>
      </c>
      <c r="G14" s="23">
        <f t="shared" si="1"/>
        <v>-2.7781028924646664E-2</v>
      </c>
      <c r="H14" s="45"/>
      <c r="I14" s="43">
        <f t="shared" si="6"/>
        <v>0.10058056928271708</v>
      </c>
      <c r="J14" s="23">
        <f t="shared" si="2"/>
        <v>-6.9464090892337474E-2</v>
      </c>
      <c r="K14" s="23">
        <f t="shared" si="3"/>
        <v>0.41092665921636479</v>
      </c>
      <c r="L14" s="23">
        <f t="shared" si="4"/>
        <v>0.13169185251688861</v>
      </c>
      <c r="M14" s="46">
        <f t="shared" si="5"/>
        <v>12.350000000000001</v>
      </c>
      <c r="N14" s="2">
        <v>-1.4003042169356368</v>
      </c>
      <c r="O14" s="31"/>
      <c r="P14" s="26"/>
      <c r="Q14" s="26"/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t="s">
        <v>16</v>
      </c>
      <c r="B15" s="44">
        <v>0.12039316548157579</v>
      </c>
      <c r="C15" s="44">
        <v>0.2855961041158569</v>
      </c>
      <c r="D15" s="23">
        <f t="shared" si="0"/>
        <v>0.4059892695974327</v>
      </c>
      <c r="E15" s="1">
        <v>-0.38304378734398181</v>
      </c>
      <c r="F15" s="6">
        <v>-5.3558739726724543E-2</v>
      </c>
      <c r="G15" s="23">
        <f t="shared" si="1"/>
        <v>-3.0613257473273654E-2</v>
      </c>
      <c r="H15" s="45"/>
      <c r="I15" s="43">
        <f t="shared" si="6"/>
        <v>9.452497142518429E-2</v>
      </c>
      <c r="J15" s="23">
        <f t="shared" si="2"/>
        <v>-7.5404104900676019E-2</v>
      </c>
      <c r="K15" s="23">
        <f t="shared" si="3"/>
        <v>0.38304378734398181</v>
      </c>
      <c r="L15" s="23">
        <f t="shared" si="4"/>
        <v>0.12039316548157579</v>
      </c>
      <c r="M15" s="46">
        <f>M16-1.075</f>
        <v>13.425000000000001</v>
      </c>
      <c r="N15" s="2">
        <v>-1.1448514293499947</v>
      </c>
      <c r="O15" s="31"/>
      <c r="P15" s="26"/>
      <c r="Q15" s="26"/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t="s">
        <v>13</v>
      </c>
      <c r="B16" s="44">
        <v>0.10450971968199041</v>
      </c>
      <c r="C16" s="44">
        <v>0.27634060286968704</v>
      </c>
      <c r="D16" s="23">
        <f t="shared" si="0"/>
        <v>0.38085032255167744</v>
      </c>
      <c r="E16" s="1">
        <v>-0.44741021865923397</v>
      </c>
      <c r="F16" s="6">
        <v>8.9479826789513502E-3</v>
      </c>
      <c r="G16" s="23">
        <f t="shared" si="1"/>
        <v>-5.761191342860518E-2</v>
      </c>
      <c r="H16" s="45"/>
      <c r="I16" s="43">
        <f t="shared" si="6"/>
        <v>0.11071593579198818</v>
      </c>
      <c r="J16" s="23">
        <f t="shared" si="2"/>
        <v>-0.15127179896450749</v>
      </c>
      <c r="K16" s="23">
        <f t="shared" si="3"/>
        <v>0.44741021865923397</v>
      </c>
      <c r="L16" s="23">
        <f t="shared" si="4"/>
        <v>0.10450971968199041</v>
      </c>
      <c r="M16" s="46">
        <v>14.5</v>
      </c>
      <c r="N16" s="2">
        <v>-1.0454528453074656</v>
      </c>
      <c r="O16" s="3"/>
      <c r="P16" s="3"/>
    </row>
    <row r="17" spans="1:18" x14ac:dyDescent="0.25">
      <c r="C17" s="11"/>
      <c r="E17" s="2"/>
      <c r="F17" s="2"/>
      <c r="G17" s="2"/>
      <c r="P17" s="3"/>
    </row>
    <row r="18" spans="1:18" x14ac:dyDescent="0.25">
      <c r="A18" t="s">
        <v>91</v>
      </c>
      <c r="B18" s="2"/>
      <c r="C18" s="2"/>
      <c r="D18" s="2"/>
      <c r="E18" s="2"/>
      <c r="F18" s="2"/>
      <c r="G18" s="2"/>
      <c r="I18" s="2"/>
      <c r="J18" s="2"/>
      <c r="L18" s="2"/>
    </row>
    <row r="19" spans="1:18" x14ac:dyDescent="0.25">
      <c r="B19" s="2"/>
      <c r="C19" s="2"/>
      <c r="D19" s="2"/>
      <c r="E19" s="2"/>
      <c r="F19" s="2"/>
      <c r="G19" s="1"/>
      <c r="H19" s="2"/>
      <c r="I19" s="2"/>
      <c r="J19" s="2"/>
      <c r="K19" s="2"/>
      <c r="L19" s="2"/>
    </row>
    <row r="20" spans="1:18" x14ac:dyDescent="0.25">
      <c r="A20" s="3"/>
      <c r="B20" s="23"/>
      <c r="C20" s="25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1"/>
      <c r="J21" s="1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25"/>
      <c r="D23" s="2"/>
      <c r="E23" s="2"/>
      <c r="F23" s="2"/>
      <c r="H23" s="2"/>
      <c r="I23" s="2"/>
      <c r="J23" s="2"/>
      <c r="K23" s="2"/>
      <c r="L23" s="2"/>
      <c r="R23" s="24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  <c r="L33" s="2"/>
    </row>
    <row r="34" spans="1:17" x14ac:dyDescent="0.25">
      <c r="A34" s="3"/>
      <c r="B34" s="23"/>
      <c r="C34" s="3"/>
      <c r="D34" s="2"/>
      <c r="E34" s="2"/>
      <c r="F34" s="2"/>
      <c r="H34" s="2"/>
      <c r="I34" s="2"/>
      <c r="J34" s="2"/>
      <c r="K34" s="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O35" s="22"/>
    </row>
    <row r="36" spans="1:17" x14ac:dyDescent="0.25">
      <c r="D36" s="2"/>
      <c r="E36" s="2"/>
      <c r="F36" s="2"/>
      <c r="G36" s="1"/>
      <c r="H36" s="2"/>
      <c r="I36" s="2"/>
      <c r="J36" s="2"/>
      <c r="K36" s="2"/>
      <c r="N36" s="2"/>
      <c r="O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N45" s="2"/>
      <c r="O45" s="2"/>
      <c r="P45" s="2"/>
      <c r="Q45" s="2"/>
    </row>
    <row r="46" spans="1:17" x14ac:dyDescent="0.25">
      <c r="B46" s="2"/>
      <c r="C46" s="2"/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  <row r="49" spans="14:17" x14ac:dyDescent="0.25">
      <c r="N49" s="2"/>
      <c r="O49" s="2"/>
      <c r="P49" s="2"/>
      <c r="Q49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zoomScale="70" zoomScaleNormal="70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160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t="s">
        <v>11</v>
      </c>
      <c r="B3" s="44">
        <v>0.23641316545602231</v>
      </c>
      <c r="C3" s="44">
        <v>0.18399516130310986</v>
      </c>
      <c r="D3" s="23">
        <f t="shared" ref="D3:D16" si="0">SUM(B3:C3)</f>
        <v>0.4204083267591322</v>
      </c>
      <c r="E3" s="1">
        <v>-0.303187487723862</v>
      </c>
      <c r="F3" s="6">
        <v>-7.7298663400640913E-2</v>
      </c>
      <c r="G3" s="23">
        <f t="shared" ref="G3:G16" si="1">B3+C3+E3+F3</f>
        <v>3.9922175634629284E-2</v>
      </c>
      <c r="H3" s="45"/>
      <c r="I3" s="43">
        <v>7.0000000000000007E-2</v>
      </c>
      <c r="J3" s="23">
        <f t="shared" ref="J3:J16" si="2">G3/D3</f>
        <v>9.4960477929596776E-2</v>
      </c>
      <c r="K3" s="23">
        <f t="shared" ref="K3:K16" si="3">-E3</f>
        <v>0.303187487723862</v>
      </c>
      <c r="L3" s="23">
        <f t="shared" ref="L3:L16" si="4">ABS(B3)</f>
        <v>0.23641316545602231</v>
      </c>
      <c r="M3" s="46">
        <f t="shared" ref="M3:M14" si="5">M4-1.075</f>
        <v>0.52500000000000346</v>
      </c>
      <c r="N3" s="2">
        <v>0.10371003308162663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t="s">
        <v>14</v>
      </c>
      <c r="B4" s="44">
        <v>0.17641565424833969</v>
      </c>
      <c r="C4" s="44">
        <v>0.18890331686376255</v>
      </c>
      <c r="D4" s="23">
        <f t="shared" si="0"/>
        <v>0.36531897111210221</v>
      </c>
      <c r="E4" s="1">
        <v>-0.40863932200793135</v>
      </c>
      <c r="F4" s="6">
        <v>-1.0913941734823173E-2</v>
      </c>
      <c r="G4" s="23">
        <f t="shared" si="1"/>
        <v>-5.4234292630652312E-2</v>
      </c>
      <c r="H4" s="45"/>
      <c r="I4" s="43">
        <f>I3+C3+IF(B3&gt;0,B3,0)+IF(F3&gt;0,F3,0)-IF(B4&gt;0,B4,0)-IF(F4&gt;0,F4,0)-C4</f>
        <v>0.12508935564702989</v>
      </c>
      <c r="J4" s="23">
        <f t="shared" si="2"/>
        <v>-0.14845736717573835</v>
      </c>
      <c r="K4" s="23">
        <f t="shared" si="3"/>
        <v>0.40863932200793135</v>
      </c>
      <c r="L4" s="23">
        <f t="shared" si="4"/>
        <v>0.17641565424833969</v>
      </c>
      <c r="M4" s="46">
        <f t="shared" si="5"/>
        <v>1.6000000000000034</v>
      </c>
      <c r="N4" s="2">
        <v>-1.333520638342732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t="s">
        <v>15</v>
      </c>
      <c r="B5" s="44">
        <v>0.12620159154592347</v>
      </c>
      <c r="C5" s="44">
        <v>0.20385771897039615</v>
      </c>
      <c r="D5" s="23">
        <f t="shared" si="0"/>
        <v>0.33005931051631965</v>
      </c>
      <c r="E5" s="1">
        <v>-0.38032484841535363</v>
      </c>
      <c r="F5" s="6">
        <v>-3.1715236098695053E-2</v>
      </c>
      <c r="G5" s="23">
        <f t="shared" si="1"/>
        <v>-8.1980773997729045E-2</v>
      </c>
      <c r="H5" s="45"/>
      <c r="I5" s="43">
        <f t="shared" ref="I5:I16" si="6">I4+C4+IF(B4&gt;0,B4,0)+IF(F4&gt;0,F4,0)-IF(B5&gt;0,B5,0)-IF(F5&gt;0,F5,0)-C5</f>
        <v>0.16034901624281253</v>
      </c>
      <c r="J5" s="23">
        <f t="shared" si="2"/>
        <v>-0.24838194647345219</v>
      </c>
      <c r="K5" s="23">
        <f t="shared" si="3"/>
        <v>0.38032484841535363</v>
      </c>
      <c r="L5" s="23">
        <f t="shared" si="4"/>
        <v>0.12620159154592347</v>
      </c>
      <c r="M5" s="46">
        <f t="shared" si="5"/>
        <v>2.6750000000000034</v>
      </c>
      <c r="N5" s="2">
        <v>-3.7716839523301653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t="s">
        <v>9</v>
      </c>
      <c r="B6" s="44">
        <v>0.1514596392471558</v>
      </c>
      <c r="C6" s="44">
        <v>0.19971880677934406</v>
      </c>
      <c r="D6" s="23">
        <f t="shared" si="0"/>
        <v>0.35117844602649984</v>
      </c>
      <c r="E6" s="1">
        <v>-0.36717752256490155</v>
      </c>
      <c r="F6" s="6">
        <v>-6.907980801914472E-2</v>
      </c>
      <c r="G6" s="23">
        <f t="shared" si="1"/>
        <v>-8.5078884557546433E-2</v>
      </c>
      <c r="H6" s="45"/>
      <c r="I6" s="43">
        <f t="shared" si="6"/>
        <v>0.13922988073263232</v>
      </c>
      <c r="J6" s="23">
        <f t="shared" si="2"/>
        <v>-0.24226681768255903</v>
      </c>
      <c r="K6" s="23">
        <f t="shared" si="3"/>
        <v>0.36717752256490155</v>
      </c>
      <c r="L6" s="23">
        <f t="shared" si="4"/>
        <v>0.1514596392471558</v>
      </c>
      <c r="M6" s="46">
        <f t="shared" si="5"/>
        <v>3.7500000000000036</v>
      </c>
      <c r="N6" s="2">
        <v>-2.010851668497402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t="s">
        <v>16</v>
      </c>
      <c r="B7" s="44">
        <v>0.14222936831838381</v>
      </c>
      <c r="C7" s="44">
        <v>0.20500412188845807</v>
      </c>
      <c r="D7" s="23">
        <f t="shared" si="0"/>
        <v>0.34723349020684191</v>
      </c>
      <c r="E7" s="1">
        <v>-0.38884519117247185</v>
      </c>
      <c r="F7" s="6">
        <v>-4.6800199615357155E-2</v>
      </c>
      <c r="G7" s="23">
        <f t="shared" si="1"/>
        <v>-8.8411900580987093E-2</v>
      </c>
      <c r="H7" s="45"/>
      <c r="I7" s="43">
        <f t="shared" si="6"/>
        <v>0.14317483655229024</v>
      </c>
      <c r="J7" s="34">
        <f t="shared" si="2"/>
        <v>-0.2546180108615716</v>
      </c>
      <c r="K7" s="23">
        <f t="shared" si="3"/>
        <v>0.38884519117247185</v>
      </c>
      <c r="L7" s="23">
        <f t="shared" si="4"/>
        <v>0.14222936831838381</v>
      </c>
      <c r="M7" s="46">
        <f t="shared" si="5"/>
        <v>4.8250000000000037</v>
      </c>
      <c r="N7" s="2">
        <v>-3.7449895948771585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t="s">
        <v>17</v>
      </c>
      <c r="B8" s="44">
        <v>9.2591924911793924E-2</v>
      </c>
      <c r="C8" s="44">
        <v>0.21865810077592943</v>
      </c>
      <c r="D8" s="23">
        <f t="shared" si="0"/>
        <v>0.31125002568772336</v>
      </c>
      <c r="E8" s="1">
        <v>-0.39242570064702753</v>
      </c>
      <c r="F8" s="6">
        <v>-2.7599132941865463E-2</v>
      </c>
      <c r="G8" s="23">
        <f t="shared" si="1"/>
        <v>-0.10877480790116963</v>
      </c>
      <c r="H8" s="45"/>
      <c r="I8" s="43">
        <f t="shared" si="6"/>
        <v>0.17915830107140882</v>
      </c>
      <c r="J8" s="23">
        <f t="shared" si="2"/>
        <v>-0.34947726561893755</v>
      </c>
      <c r="K8" s="23">
        <f t="shared" si="3"/>
        <v>0.39242570064702753</v>
      </c>
      <c r="L8" s="23">
        <f t="shared" si="4"/>
        <v>9.2591924911793924E-2</v>
      </c>
      <c r="M8" s="46">
        <f t="shared" si="5"/>
        <v>5.9000000000000039</v>
      </c>
      <c r="N8" s="2">
        <v>-4.3391067513920198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t="s">
        <v>7</v>
      </c>
      <c r="B9" s="44">
        <v>0.11340472267706253</v>
      </c>
      <c r="C9" s="44">
        <v>0.20070320773420322</v>
      </c>
      <c r="D9" s="23">
        <f t="shared" si="0"/>
        <v>0.31410793041126572</v>
      </c>
      <c r="E9" s="1">
        <v>-0.42321045548968861</v>
      </c>
      <c r="F9" s="6">
        <v>-1.9059049759481445E-2</v>
      </c>
      <c r="G9" s="23">
        <f t="shared" si="1"/>
        <v>-0.12816157483790433</v>
      </c>
      <c r="H9" s="45"/>
      <c r="I9" s="43">
        <f t="shared" si="6"/>
        <v>0.1763003963478664</v>
      </c>
      <c r="J9" s="23">
        <f t="shared" si="2"/>
        <v>-0.40801763479865238</v>
      </c>
      <c r="K9" s="23">
        <f t="shared" si="3"/>
        <v>0.42321045548968861</v>
      </c>
      <c r="L9" s="23">
        <f t="shared" si="4"/>
        <v>0.11340472267706253</v>
      </c>
      <c r="M9" s="46">
        <f t="shared" si="5"/>
        <v>6.9750000000000041</v>
      </c>
      <c r="N9" s="2">
        <v>-7.3614535786909494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34</v>
      </c>
      <c r="B10" s="44">
        <v>9.3531300381181945E-2</v>
      </c>
      <c r="C10" s="44">
        <v>0.20305884652501252</v>
      </c>
      <c r="D10" s="23">
        <f t="shared" si="0"/>
        <v>0.29659014690619445</v>
      </c>
      <c r="E10" s="23">
        <v>-0.4342331463256297</v>
      </c>
      <c r="F10" s="34">
        <v>4.0416591160937226E-18</v>
      </c>
      <c r="G10" s="23">
        <f t="shared" si="1"/>
        <v>-0.13764299941943525</v>
      </c>
      <c r="H10" s="45"/>
      <c r="I10" s="43">
        <f t="shared" si="6"/>
        <v>0.19381817985293767</v>
      </c>
      <c r="J10" s="23">
        <f t="shared" si="2"/>
        <v>-0.46408486881719974</v>
      </c>
      <c r="K10" s="23">
        <f t="shared" si="3"/>
        <v>0.4342331463256297</v>
      </c>
      <c r="L10" s="23">
        <f t="shared" si="4"/>
        <v>9.3531300381181945E-2</v>
      </c>
      <c r="M10" s="46">
        <f t="shared" si="5"/>
        <v>8.0500000000000043</v>
      </c>
      <c r="N10" s="25">
        <v>-60.495721284528202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t="s">
        <v>10</v>
      </c>
      <c r="B11" s="44">
        <v>0.10825887709542578</v>
      </c>
      <c r="C11" s="44">
        <v>0.2146239234790164</v>
      </c>
      <c r="D11" s="23">
        <f t="shared" si="0"/>
        <v>0.32288280057444219</v>
      </c>
      <c r="E11" s="1">
        <v>-0.43918211605720298</v>
      </c>
      <c r="F11" s="6">
        <v>-3.3289712527812224E-2</v>
      </c>
      <c r="G11" s="23">
        <f t="shared" si="1"/>
        <v>-0.149589028010573</v>
      </c>
      <c r="H11" s="3"/>
      <c r="I11" s="43">
        <f t="shared" si="6"/>
        <v>0.16752552618468994</v>
      </c>
      <c r="J11" s="23">
        <f t="shared" si="2"/>
        <v>-0.4632920296294461</v>
      </c>
      <c r="K11" s="23">
        <f t="shared" si="3"/>
        <v>0.43918211605720298</v>
      </c>
      <c r="L11" s="23">
        <f t="shared" si="4"/>
        <v>0.10825887709542578</v>
      </c>
      <c r="M11" s="46">
        <f t="shared" si="5"/>
        <v>9.1250000000000036</v>
      </c>
      <c r="N11" s="2">
        <v>-2.2684607197493509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t="s">
        <v>12</v>
      </c>
      <c r="B12" s="44">
        <v>8.727261392401384E-3</v>
      </c>
      <c r="C12" s="44">
        <v>0.20786089088951884</v>
      </c>
      <c r="D12" s="23">
        <f t="shared" si="0"/>
        <v>0.21658815228192022</v>
      </c>
      <c r="E12" s="1">
        <v>-0.47505000145582138</v>
      </c>
      <c r="F12" s="6">
        <v>8.975745705475309E-2</v>
      </c>
      <c r="G12" s="23">
        <f t="shared" si="1"/>
        <v>-0.16870439211914806</v>
      </c>
      <c r="H12" s="45"/>
      <c r="I12" s="43">
        <f t="shared" si="6"/>
        <v>0.18406271742245886</v>
      </c>
      <c r="J12" s="23">
        <f t="shared" si="2"/>
        <v>-0.77891791560027412</v>
      </c>
      <c r="K12" s="23">
        <f t="shared" si="3"/>
        <v>0.47505000145582138</v>
      </c>
      <c r="L12" s="23">
        <f t="shared" si="4"/>
        <v>8.727261392401384E-3</v>
      </c>
      <c r="M12" s="46">
        <f t="shared" si="5"/>
        <v>10.200000000000003</v>
      </c>
      <c r="N12" s="2">
        <v>-13.62811951427798</v>
      </c>
      <c r="O12" s="31"/>
      <c r="P12" s="26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t="s">
        <v>8</v>
      </c>
      <c r="B13" s="44">
        <v>4.0480966782295402E-2</v>
      </c>
      <c r="C13" s="44">
        <v>0.21552655740460214</v>
      </c>
      <c r="D13" s="23">
        <f t="shared" si="0"/>
        <v>0.25600752418689754</v>
      </c>
      <c r="E13" s="1">
        <v>-0.45485516500984841</v>
      </c>
      <c r="F13" s="6">
        <v>1.3535319735190737E-2</v>
      </c>
      <c r="G13" s="23">
        <f t="shared" si="1"/>
        <v>-0.18531232108776013</v>
      </c>
      <c r="H13" s="45"/>
      <c r="I13" s="43">
        <f t="shared" si="6"/>
        <v>0.22086548283704388</v>
      </c>
      <c r="J13" s="23">
        <f t="shared" si="2"/>
        <v>-0.72385497917035213</v>
      </c>
      <c r="K13" s="23">
        <f t="shared" si="3"/>
        <v>0.45485516500984841</v>
      </c>
      <c r="L13" s="23">
        <f t="shared" si="4"/>
        <v>4.0480966782295402E-2</v>
      </c>
      <c r="M13" s="46">
        <f t="shared" si="5"/>
        <v>11.275000000000002</v>
      </c>
      <c r="N13" s="2">
        <v>-3.2746172044306094</v>
      </c>
      <c r="O13" s="31"/>
      <c r="P13" s="26"/>
      <c r="Q13" s="26"/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t="s">
        <v>18</v>
      </c>
      <c r="B14" s="44">
        <v>9.3783920770032558E-2</v>
      </c>
      <c r="C14" s="44">
        <v>0.18620355123762256</v>
      </c>
      <c r="D14" s="23">
        <f t="shared" si="0"/>
        <v>0.27998747200765511</v>
      </c>
      <c r="E14" s="1">
        <v>-0.50880929114360318</v>
      </c>
      <c r="F14" s="6">
        <v>1.9007982139561161E-2</v>
      </c>
      <c r="G14" s="23">
        <f t="shared" si="1"/>
        <v>-0.20981383699638689</v>
      </c>
      <c r="H14" s="45"/>
      <c r="I14" s="43">
        <f t="shared" si="6"/>
        <v>0.19141287261191586</v>
      </c>
      <c r="J14" s="23">
        <f t="shared" si="2"/>
        <v>-0.74936866100441235</v>
      </c>
      <c r="K14" s="23">
        <f t="shared" si="3"/>
        <v>0.50880929114360318</v>
      </c>
      <c r="L14" s="23">
        <f t="shared" si="4"/>
        <v>9.3783920770032558E-2</v>
      </c>
      <c r="M14" s="46">
        <f t="shared" si="5"/>
        <v>12.350000000000001</v>
      </c>
      <c r="N14" s="2">
        <v>-7.3732625149078341</v>
      </c>
      <c r="O14" s="31"/>
      <c r="P14" s="26"/>
      <c r="Q14" s="26"/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t="s">
        <v>13</v>
      </c>
      <c r="B15" s="44">
        <v>3.3280133124945023E-2</v>
      </c>
      <c r="C15" s="44">
        <v>0.20440173703864176</v>
      </c>
      <c r="D15" s="23">
        <f t="shared" si="0"/>
        <v>0.23768187016358677</v>
      </c>
      <c r="E15" s="1">
        <v>-0.45690182894105374</v>
      </c>
      <c r="F15" s="6">
        <v>8.5407847732858148E-3</v>
      </c>
      <c r="G15" s="23">
        <f t="shared" si="1"/>
        <v>-0.21067917400418115</v>
      </c>
      <c r="H15" s="45"/>
      <c r="I15" s="43">
        <f t="shared" si="6"/>
        <v>0.24418567182225956</v>
      </c>
      <c r="J15" s="23">
        <f t="shared" si="2"/>
        <v>-0.88639143515312813</v>
      </c>
      <c r="K15" s="23">
        <f t="shared" si="3"/>
        <v>0.45690182894105374</v>
      </c>
      <c r="L15" s="23">
        <f t="shared" si="4"/>
        <v>3.3280133124945023E-2</v>
      </c>
      <c r="M15" s="46">
        <f>M16-1.075</f>
        <v>13.425000000000001</v>
      </c>
      <c r="N15" s="2">
        <v>-3.9722627646444999</v>
      </c>
      <c r="O15" s="31"/>
      <c r="P15" s="26"/>
      <c r="Q15" s="26"/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t="s">
        <v>19</v>
      </c>
      <c r="B16" s="44">
        <v>0.10041688710890335</v>
      </c>
      <c r="C16" s="44">
        <v>0.19327472569199988</v>
      </c>
      <c r="D16" s="23">
        <f t="shared" si="0"/>
        <v>0.29369161280090322</v>
      </c>
      <c r="E16" s="1">
        <v>-0.50413551662936662</v>
      </c>
      <c r="F16" s="6">
        <v>-2.1199964874720873E-3</v>
      </c>
      <c r="G16" s="23">
        <f t="shared" si="1"/>
        <v>-0.21256390031593547</v>
      </c>
      <c r="H16" s="45"/>
      <c r="I16" s="43">
        <f t="shared" si="6"/>
        <v>0.19671671395822893</v>
      </c>
      <c r="J16" s="23">
        <f t="shared" si="2"/>
        <v>-0.72376564754007766</v>
      </c>
      <c r="K16" s="23">
        <f t="shared" si="3"/>
        <v>0.50413551662936662</v>
      </c>
      <c r="L16" s="23">
        <f t="shared" si="4"/>
        <v>0.10041688710890335</v>
      </c>
      <c r="M16" s="46">
        <v>14.5</v>
      </c>
      <c r="N16" s="2">
        <v>-7.5211024154691</v>
      </c>
      <c r="O16" s="3"/>
      <c r="P16" s="3"/>
    </row>
    <row r="17" spans="1:18" x14ac:dyDescent="0.25">
      <c r="C17" s="11"/>
      <c r="E17" s="2"/>
      <c r="F17" s="2"/>
      <c r="G17" s="2"/>
      <c r="P17" s="3"/>
    </row>
    <row r="18" spans="1:18" x14ac:dyDescent="0.25">
      <c r="A18" t="s">
        <v>113</v>
      </c>
      <c r="B18" s="2"/>
      <c r="C18" s="2"/>
      <c r="D18" s="2"/>
      <c r="E18" s="2"/>
      <c r="F18" s="2"/>
      <c r="G18" s="2"/>
      <c r="I18" s="2"/>
      <c r="J18" s="2"/>
      <c r="L18" s="2"/>
    </row>
    <row r="19" spans="1:18" x14ac:dyDescent="0.25">
      <c r="B19" s="2"/>
      <c r="C19" s="2"/>
      <c r="D19" s="2"/>
      <c r="E19" s="2"/>
      <c r="F19" s="2"/>
      <c r="G19" s="1"/>
      <c r="H19" s="2"/>
      <c r="I19" s="2"/>
      <c r="J19" s="2"/>
      <c r="K19" s="2"/>
      <c r="L19" s="2"/>
    </row>
    <row r="20" spans="1:18" x14ac:dyDescent="0.25">
      <c r="A20" s="3"/>
      <c r="B20" s="23"/>
      <c r="C20" s="25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1"/>
      <c r="J21" s="1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25"/>
      <c r="D23" s="2"/>
      <c r="E23" s="2"/>
      <c r="F23" s="2"/>
      <c r="H23" s="2"/>
      <c r="I23" s="2"/>
      <c r="J23" s="2"/>
      <c r="K23" s="2"/>
      <c r="L23" s="2"/>
      <c r="R23" s="24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  <c r="L33" s="2"/>
    </row>
    <row r="34" spans="1:17" x14ac:dyDescent="0.25">
      <c r="A34" s="3"/>
      <c r="B34" s="23"/>
      <c r="C34" s="3"/>
      <c r="D34" s="2"/>
      <c r="E34" s="2"/>
      <c r="F34" s="2"/>
      <c r="H34" s="2"/>
      <c r="I34" s="2"/>
      <c r="J34" s="2"/>
      <c r="K34" s="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O35" s="22"/>
    </row>
    <row r="36" spans="1:17" x14ac:dyDescent="0.25">
      <c r="D36" s="2"/>
      <c r="E36" s="2"/>
      <c r="F36" s="2"/>
      <c r="G36" s="1"/>
      <c r="H36" s="2"/>
      <c r="I36" s="2"/>
      <c r="J36" s="2"/>
      <c r="K36" s="2"/>
      <c r="N36" s="2"/>
      <c r="O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N45" s="2"/>
      <c r="O45" s="2"/>
      <c r="P45" s="2"/>
      <c r="Q45" s="2"/>
    </row>
    <row r="46" spans="1:17" x14ac:dyDescent="0.25">
      <c r="B46" s="2"/>
      <c r="C46" s="2"/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  <row r="49" spans="14:17" x14ac:dyDescent="0.25">
      <c r="N49" s="2"/>
      <c r="O49" s="2"/>
      <c r="P49" s="2"/>
      <c r="Q49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zoomScale="68" zoomScaleNormal="85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161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t="s">
        <v>7</v>
      </c>
      <c r="B3" s="44">
        <v>8.4246002283440993E-2</v>
      </c>
      <c r="C3" s="44">
        <v>0.37223775608198689</v>
      </c>
      <c r="D3" s="23">
        <f t="shared" ref="D3:D16" si="0">SUM(B3:C3)</f>
        <v>0.45648375836542787</v>
      </c>
      <c r="E3" s="1">
        <v>-0.13374588122683356</v>
      </c>
      <c r="F3" s="6">
        <v>-3.6786957236691081E-4</v>
      </c>
      <c r="G3" s="23">
        <f t="shared" ref="G3:G16" si="1">B3+C3+E3+F3</f>
        <v>0.32237000756622741</v>
      </c>
      <c r="H3" s="45"/>
      <c r="I3" s="43">
        <v>7.0000000000000007E-2</v>
      </c>
      <c r="J3" s="23">
        <f t="shared" ref="J3:J16" si="2">G3/D3</f>
        <v>0.7062025793000094</v>
      </c>
      <c r="K3" s="23">
        <f t="shared" ref="K3:K16" si="3">-E3</f>
        <v>0.13374588122683356</v>
      </c>
      <c r="L3" s="23">
        <f t="shared" ref="L3:L16" si="4">ABS(B3)</f>
        <v>8.4246002283440993E-2</v>
      </c>
      <c r="M3" s="46">
        <f t="shared" ref="M3:M14" si="5">M4-1.075</f>
        <v>0.52500000000000346</v>
      </c>
      <c r="N3" s="2">
        <v>48.098939429801533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t="s">
        <v>12</v>
      </c>
      <c r="B4" s="44">
        <v>3.1790828895060616E-2</v>
      </c>
      <c r="C4" s="44">
        <v>0.36392781624628817</v>
      </c>
      <c r="D4" s="23">
        <f t="shared" si="0"/>
        <v>0.3957186451413488</v>
      </c>
      <c r="E4" s="1">
        <v>-0.10283487491310923</v>
      </c>
      <c r="F4" s="6">
        <v>7.1639872484854485E-3</v>
      </c>
      <c r="G4" s="23">
        <f t="shared" si="1"/>
        <v>0.30004775747672502</v>
      </c>
      <c r="H4" s="45"/>
      <c r="I4" s="43">
        <f>I3+C3+IF(B3&gt;0,B3,0)+IF(F3&gt;0,F3,0)-IF(B4&gt;0,B4,0)-IF(F4&gt;0,F4,0)-C4</f>
        <v>0.1236011259755937</v>
      </c>
      <c r="J4" s="23">
        <f t="shared" si="2"/>
        <v>0.75823507727200823</v>
      </c>
      <c r="K4" s="23">
        <f t="shared" si="3"/>
        <v>0.10283487491310923</v>
      </c>
      <c r="L4" s="23">
        <f t="shared" si="4"/>
        <v>3.1790828895060616E-2</v>
      </c>
      <c r="M4" s="46">
        <f t="shared" si="5"/>
        <v>1.6000000000000034</v>
      </c>
      <c r="N4" s="2">
        <v>64.819699348511392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t="s">
        <v>16</v>
      </c>
      <c r="B5" s="44">
        <v>4.7151761294415472E-2</v>
      </c>
      <c r="C5" s="44">
        <v>0.37905018070337343</v>
      </c>
      <c r="D5" s="23">
        <f t="shared" si="0"/>
        <v>0.42620194199778888</v>
      </c>
      <c r="E5" s="1">
        <v>-0.12865255547487478</v>
      </c>
      <c r="F5" s="6">
        <v>-5.5877726781749853E-3</v>
      </c>
      <c r="G5" s="23">
        <f t="shared" si="1"/>
        <v>0.29196161384473907</v>
      </c>
      <c r="H5" s="45"/>
      <c r="I5" s="43">
        <f t="shared" ref="I5:I16" si="6">I4+C4+IF(B4&gt;0,B4,0)+IF(F4&gt;0,F4,0)-IF(B5&gt;0,B5,0)-IF(F5&gt;0,F5,0)-C5</f>
        <v>0.10028181636763905</v>
      </c>
      <c r="J5" s="23">
        <f t="shared" si="2"/>
        <v>0.68503116732925107</v>
      </c>
      <c r="K5" s="23">
        <f t="shared" si="3"/>
        <v>0.12865255547487478</v>
      </c>
      <c r="L5" s="23">
        <f t="shared" si="4"/>
        <v>4.7151761294415472E-2</v>
      </c>
      <c r="M5" s="46">
        <f t="shared" si="5"/>
        <v>2.6750000000000034</v>
      </c>
      <c r="N5" s="2">
        <v>34.73042740650866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t="s">
        <v>15</v>
      </c>
      <c r="B6" s="44">
        <v>4.4144353811925399E-2</v>
      </c>
      <c r="C6" s="44">
        <v>0.37317801636867381</v>
      </c>
      <c r="D6" s="23">
        <f t="shared" si="0"/>
        <v>0.4173223701805992</v>
      </c>
      <c r="E6" s="1">
        <v>-0.1306560376968616</v>
      </c>
      <c r="F6" s="6">
        <v>-2.3998011794898566E-3</v>
      </c>
      <c r="G6" s="23">
        <f t="shared" si="1"/>
        <v>0.28426653130424778</v>
      </c>
      <c r="H6" s="45"/>
      <c r="I6" s="43">
        <f t="shared" si="6"/>
        <v>0.10916138818482873</v>
      </c>
      <c r="J6" s="23">
        <f t="shared" si="2"/>
        <v>0.68116772935328018</v>
      </c>
      <c r="K6" s="23">
        <f t="shared" si="3"/>
        <v>0.1306560376968616</v>
      </c>
      <c r="L6" s="23">
        <f t="shared" si="4"/>
        <v>4.4144353811925399E-2</v>
      </c>
      <c r="M6" s="46">
        <f t="shared" si="5"/>
        <v>3.7500000000000036</v>
      </c>
      <c r="N6" s="2">
        <v>32.083949402162553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t="s">
        <v>17</v>
      </c>
      <c r="B7" s="44">
        <v>3.9067873782466712E-2</v>
      </c>
      <c r="C7" s="44">
        <v>0.36406539035846602</v>
      </c>
      <c r="D7" s="23">
        <f t="shared" si="0"/>
        <v>0.40313326414093276</v>
      </c>
      <c r="E7" s="1">
        <v>-0.12323917669436618</v>
      </c>
      <c r="F7" s="6">
        <v>-5.7833179916795953E-5</v>
      </c>
      <c r="G7" s="23">
        <f t="shared" si="1"/>
        <v>0.27983625426664976</v>
      </c>
      <c r="H7" s="45"/>
      <c r="I7" s="43">
        <f t="shared" si="6"/>
        <v>0.12335049422449518</v>
      </c>
      <c r="J7" s="34">
        <f t="shared" si="2"/>
        <v>0.69415322216829234</v>
      </c>
      <c r="K7" s="23">
        <f t="shared" si="3"/>
        <v>0.12323917669436618</v>
      </c>
      <c r="L7" s="23">
        <f t="shared" si="4"/>
        <v>3.9067873782466712E-2</v>
      </c>
      <c r="M7" s="46">
        <f t="shared" si="5"/>
        <v>4.8250000000000037</v>
      </c>
      <c r="N7" s="2">
        <v>26.823215423865769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t="s">
        <v>34</v>
      </c>
      <c r="B8" s="44">
        <v>2.1383553120062845E-2</v>
      </c>
      <c r="C8" s="44">
        <v>0.37720206786692922</v>
      </c>
      <c r="D8" s="23">
        <f t="shared" si="0"/>
        <v>0.39858562098699207</v>
      </c>
      <c r="E8" s="1">
        <v>-0.13085516119111223</v>
      </c>
      <c r="F8" s="6">
        <v>9.0556323856884875E-19</v>
      </c>
      <c r="G8" s="23">
        <f t="shared" si="1"/>
        <v>0.26773045979587984</v>
      </c>
      <c r="H8" s="45"/>
      <c r="I8" s="43">
        <f t="shared" si="6"/>
        <v>0.12789813737843592</v>
      </c>
      <c r="J8" s="23">
        <f t="shared" si="2"/>
        <v>0.67170124986675639</v>
      </c>
      <c r="K8" s="23">
        <f t="shared" si="3"/>
        <v>0.13085516119111223</v>
      </c>
      <c r="L8" s="23">
        <f t="shared" si="4"/>
        <v>2.1383553120062845E-2</v>
      </c>
      <c r="M8" s="46">
        <f t="shared" si="5"/>
        <v>5.9000000000000039</v>
      </c>
      <c r="N8" s="2">
        <v>328.238281104061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t="s">
        <v>11</v>
      </c>
      <c r="B9" s="44">
        <v>7.9007025116234975E-2</v>
      </c>
      <c r="C9" s="44">
        <v>0.30890664339729018</v>
      </c>
      <c r="D9" s="23">
        <f t="shared" si="0"/>
        <v>0.38791366851352516</v>
      </c>
      <c r="E9" s="1">
        <v>-0.1233048734787635</v>
      </c>
      <c r="F9" s="6">
        <v>-6.1034389120518716E-3</v>
      </c>
      <c r="G9" s="23">
        <f t="shared" si="1"/>
        <v>0.25850535612270975</v>
      </c>
      <c r="H9" s="45"/>
      <c r="I9" s="43">
        <f t="shared" si="6"/>
        <v>0.13857008985190278</v>
      </c>
      <c r="J9" s="23">
        <f t="shared" si="2"/>
        <v>0.66639919421580418</v>
      </c>
      <c r="K9" s="23">
        <f t="shared" si="3"/>
        <v>0.1233048734787635</v>
      </c>
      <c r="L9" s="23">
        <f t="shared" si="4"/>
        <v>7.9007025116234975E-2</v>
      </c>
      <c r="M9" s="46">
        <f t="shared" si="5"/>
        <v>6.9750000000000041</v>
      </c>
      <c r="N9" s="2">
        <v>1.767350187400343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18</v>
      </c>
      <c r="B10" s="44">
        <v>9.4964271324888081E-3</v>
      </c>
      <c r="C10" s="44">
        <v>0.38358475155767485</v>
      </c>
      <c r="D10" s="23">
        <f t="shared" si="0"/>
        <v>0.39308117869016368</v>
      </c>
      <c r="E10" s="23">
        <v>-0.13957213180858524</v>
      </c>
      <c r="F10" s="34">
        <v>6.5271049832199503E-4</v>
      </c>
      <c r="G10" s="23">
        <f t="shared" si="1"/>
        <v>0.25416175737990043</v>
      </c>
      <c r="H10" s="45"/>
      <c r="I10" s="43">
        <f t="shared" si="6"/>
        <v>0.13274986917694237</v>
      </c>
      <c r="J10" s="23">
        <f t="shared" si="2"/>
        <v>0.64658846863852781</v>
      </c>
      <c r="K10" s="23">
        <f t="shared" si="3"/>
        <v>0.13957213180858524</v>
      </c>
      <c r="L10" s="23">
        <f t="shared" si="4"/>
        <v>9.4964271324888081E-3</v>
      </c>
      <c r="M10" s="46">
        <f t="shared" si="5"/>
        <v>8.0500000000000043</v>
      </c>
      <c r="N10" s="25">
        <v>29.831978728449045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t="s">
        <v>19</v>
      </c>
      <c r="B11" s="44">
        <v>-2.7635279366971008E-2</v>
      </c>
      <c r="C11" s="44">
        <v>0.39744189882976433</v>
      </c>
      <c r="D11" s="23">
        <f t="shared" si="0"/>
        <v>0.36980661946279331</v>
      </c>
      <c r="E11" s="1">
        <v>-0.13090574000735192</v>
      </c>
      <c r="F11" s="6">
        <v>2.8608341518097137E-3</v>
      </c>
      <c r="G11" s="23">
        <f t="shared" si="1"/>
        <v>0.2417617136072511</v>
      </c>
      <c r="H11" s="3"/>
      <c r="I11" s="43">
        <f t="shared" si="6"/>
        <v>0.1261810253838539</v>
      </c>
      <c r="J11" s="23">
        <f t="shared" si="2"/>
        <v>0.65375172017864602</v>
      </c>
      <c r="K11" s="23">
        <f t="shared" si="3"/>
        <v>0.13090574000735192</v>
      </c>
      <c r="L11" s="23">
        <f t="shared" si="4"/>
        <v>2.7635279366971008E-2</v>
      </c>
      <c r="M11" s="46">
        <f t="shared" si="5"/>
        <v>9.1250000000000036</v>
      </c>
      <c r="N11" s="2">
        <v>25.705819515940703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t="s">
        <v>14</v>
      </c>
      <c r="B12" s="44">
        <v>2.3840157180292039E-2</v>
      </c>
      <c r="C12" s="44">
        <v>0.37594759212569051</v>
      </c>
      <c r="D12" s="23">
        <f t="shared" si="0"/>
        <v>0.39978774930598254</v>
      </c>
      <c r="E12" s="1">
        <v>-0.15413629012922808</v>
      </c>
      <c r="F12" s="6">
        <v>-4.0180705851752454E-3</v>
      </c>
      <c r="G12" s="23">
        <f t="shared" si="1"/>
        <v>0.24163338859157921</v>
      </c>
      <c r="H12" s="45"/>
      <c r="I12" s="43">
        <f t="shared" si="6"/>
        <v>0.12669600905944534</v>
      </c>
      <c r="J12" s="23">
        <f t="shared" si="2"/>
        <v>0.60440418449801492</v>
      </c>
      <c r="K12" s="23">
        <f t="shared" si="3"/>
        <v>0.15413629012922808</v>
      </c>
      <c r="L12" s="23">
        <f t="shared" si="4"/>
        <v>2.3840157180292039E-2</v>
      </c>
      <c r="M12" s="46">
        <f t="shared" si="5"/>
        <v>10.200000000000003</v>
      </c>
      <c r="N12" s="2">
        <v>16.768055032934168</v>
      </c>
      <c r="O12" s="31"/>
      <c r="P12" s="26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t="s">
        <v>9</v>
      </c>
      <c r="B13" s="44">
        <v>2.0193394838842142E-2</v>
      </c>
      <c r="C13" s="44">
        <v>0.37090286429279606</v>
      </c>
      <c r="D13" s="23">
        <f t="shared" si="0"/>
        <v>0.3910962591316382</v>
      </c>
      <c r="E13" s="1">
        <v>-0.16409950323082659</v>
      </c>
      <c r="F13" s="6">
        <v>-2.8687322706019971E-3</v>
      </c>
      <c r="G13" s="23">
        <f t="shared" si="1"/>
        <v>0.22412802363020962</v>
      </c>
      <c r="H13" s="45"/>
      <c r="I13" s="43">
        <f t="shared" si="6"/>
        <v>0.13538749923378968</v>
      </c>
      <c r="J13" s="23">
        <f t="shared" si="2"/>
        <v>0.57307636776646043</v>
      </c>
      <c r="K13" s="23">
        <f t="shared" si="3"/>
        <v>0.16409950323082659</v>
      </c>
      <c r="L13" s="23">
        <f t="shared" si="4"/>
        <v>2.0193394838842142E-2</v>
      </c>
      <c r="M13" s="46">
        <f t="shared" si="5"/>
        <v>11.275000000000002</v>
      </c>
      <c r="N13" s="2">
        <v>13.968329629091208</v>
      </c>
      <c r="O13" s="31"/>
      <c r="P13" s="26"/>
      <c r="Q13" s="26"/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t="s">
        <v>8</v>
      </c>
      <c r="B14" s="44">
        <v>-5.3232746302389999E-2</v>
      </c>
      <c r="C14" s="44">
        <v>0.3985465438655682</v>
      </c>
      <c r="D14" s="23">
        <f t="shared" si="0"/>
        <v>0.3453137975631782</v>
      </c>
      <c r="E14" s="1">
        <v>-0.14009790930727395</v>
      </c>
      <c r="F14" s="6">
        <v>-5.413732626857121E-3</v>
      </c>
      <c r="G14" s="23">
        <f t="shared" si="1"/>
        <v>0.19980215562904713</v>
      </c>
      <c r="H14" s="45"/>
      <c r="I14" s="43">
        <f t="shared" si="6"/>
        <v>0.12793721449985973</v>
      </c>
      <c r="J14" s="23">
        <f t="shared" si="2"/>
        <v>0.5786104031724697</v>
      </c>
      <c r="K14" s="23">
        <f t="shared" si="3"/>
        <v>0.14009790930727395</v>
      </c>
      <c r="L14" s="23">
        <f t="shared" si="4"/>
        <v>5.3232746302389999E-2</v>
      </c>
      <c r="M14" s="46">
        <f t="shared" si="5"/>
        <v>12.350000000000001</v>
      </c>
      <c r="N14" s="2">
        <v>11.047896718308843</v>
      </c>
      <c r="O14" s="31"/>
      <c r="P14" s="26"/>
      <c r="Q14" s="26"/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t="s">
        <v>13</v>
      </c>
      <c r="B15" s="44">
        <v>-5.4197439692415576E-2</v>
      </c>
      <c r="C15" s="44">
        <v>0.39767333814492006</v>
      </c>
      <c r="D15" s="23">
        <f t="shared" si="0"/>
        <v>0.34347589845250448</v>
      </c>
      <c r="E15" s="1">
        <v>-0.14712174394284075</v>
      </c>
      <c r="F15" s="6">
        <v>1.8017959596581406E-4</v>
      </c>
      <c r="G15" s="23">
        <f t="shared" si="1"/>
        <v>0.19653433410562954</v>
      </c>
      <c r="H15" s="45"/>
      <c r="I15" s="43">
        <f t="shared" si="6"/>
        <v>0.12863024062454204</v>
      </c>
      <c r="J15" s="23">
        <f t="shared" si="2"/>
        <v>0.57219250314532943</v>
      </c>
      <c r="K15" s="23">
        <f t="shared" si="3"/>
        <v>0.14712174394284075</v>
      </c>
      <c r="L15" s="23">
        <f t="shared" si="4"/>
        <v>5.4197439692415576E-2</v>
      </c>
      <c r="M15" s="46">
        <f>M16-1.075</f>
        <v>13.425000000000001</v>
      </c>
      <c r="N15" s="2">
        <v>13.231122444404168</v>
      </c>
      <c r="O15" s="31"/>
      <c r="P15" s="26"/>
      <c r="Q15" s="26"/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t="s">
        <v>10</v>
      </c>
      <c r="B16" s="44">
        <v>-5.3807365028979454E-2</v>
      </c>
      <c r="C16" s="44">
        <v>0.38941331369475679</v>
      </c>
      <c r="D16" s="23">
        <f t="shared" si="0"/>
        <v>0.33560594866577731</v>
      </c>
      <c r="E16" s="1">
        <v>-0.13844326192624112</v>
      </c>
      <c r="F16" s="6">
        <v>-3.0254822049551777E-3</v>
      </c>
      <c r="G16" s="23">
        <f t="shared" si="1"/>
        <v>0.194137204534581</v>
      </c>
      <c r="H16" s="45"/>
      <c r="I16" s="43">
        <f t="shared" si="6"/>
        <v>0.13707044467067114</v>
      </c>
      <c r="J16" s="23">
        <f t="shared" si="2"/>
        <v>0.57846770984360008</v>
      </c>
      <c r="K16" s="23">
        <f t="shared" si="3"/>
        <v>0.13844326192624112</v>
      </c>
      <c r="L16" s="23">
        <f t="shared" si="4"/>
        <v>5.3807365028979454E-2</v>
      </c>
      <c r="M16" s="46">
        <v>14.5</v>
      </c>
      <c r="N16" s="2">
        <v>9.3614978366825472</v>
      </c>
      <c r="O16" s="3"/>
      <c r="P16" s="3"/>
    </row>
    <row r="17" spans="1:18" x14ac:dyDescent="0.25">
      <c r="C17" s="11"/>
      <c r="E17" s="2"/>
      <c r="F17" s="2"/>
      <c r="G17" s="2"/>
      <c r="P17" s="3"/>
    </row>
    <row r="18" spans="1:18" x14ac:dyDescent="0.25">
      <c r="A18" t="s">
        <v>55</v>
      </c>
      <c r="B18" s="2"/>
      <c r="C18" s="2"/>
      <c r="D18" s="2"/>
      <c r="E18" s="2"/>
      <c r="F18" s="2"/>
      <c r="G18" s="2"/>
      <c r="I18" s="2"/>
      <c r="J18" s="2"/>
      <c r="L18" s="2"/>
    </row>
    <row r="19" spans="1:18" x14ac:dyDescent="0.25">
      <c r="B19" s="2"/>
      <c r="C19" s="2"/>
      <c r="D19" s="2"/>
      <c r="E19" s="2"/>
      <c r="F19" s="2"/>
      <c r="G19" s="1"/>
      <c r="H19" s="2"/>
      <c r="I19" s="2"/>
      <c r="J19" s="2"/>
      <c r="K19" s="2"/>
      <c r="L19" s="2"/>
    </row>
    <row r="20" spans="1:18" x14ac:dyDescent="0.25">
      <c r="A20" s="3"/>
      <c r="B20" s="23"/>
      <c r="C20" s="25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1"/>
      <c r="J21" s="1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25"/>
      <c r="D23" s="2"/>
      <c r="E23" s="2"/>
      <c r="F23" s="2"/>
      <c r="H23" s="2"/>
      <c r="I23" s="2"/>
      <c r="J23" s="2"/>
      <c r="K23" s="2"/>
      <c r="L23" s="2"/>
      <c r="R23" s="24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  <c r="L33" s="2"/>
    </row>
    <row r="34" spans="1:17" x14ac:dyDescent="0.25">
      <c r="A34" s="3"/>
      <c r="B34" s="23"/>
      <c r="C34" s="3"/>
      <c r="D34" s="2"/>
      <c r="E34" s="2"/>
      <c r="F34" s="2"/>
      <c r="H34" s="2"/>
      <c r="I34" s="2"/>
      <c r="J34" s="2"/>
      <c r="K34" s="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O35" s="22"/>
    </row>
    <row r="36" spans="1:17" x14ac:dyDescent="0.25">
      <c r="D36" s="2"/>
      <c r="E36" s="2"/>
      <c r="F36" s="2"/>
      <c r="G36" s="1"/>
      <c r="H36" s="2"/>
      <c r="I36" s="2"/>
      <c r="J36" s="2"/>
      <c r="K36" s="2"/>
      <c r="N36" s="2"/>
      <c r="O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N45" s="2"/>
      <c r="O45" s="2"/>
      <c r="P45" s="2"/>
      <c r="Q45" s="2"/>
    </row>
    <row r="46" spans="1:17" x14ac:dyDescent="0.25">
      <c r="B46" s="2"/>
      <c r="C46" s="2"/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  <row r="49" spans="14:17" x14ac:dyDescent="0.25">
      <c r="N49" s="2"/>
      <c r="O49" s="2"/>
      <c r="P49" s="2"/>
      <c r="Q49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zoomScale="85" zoomScaleNormal="85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162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t="s">
        <v>16</v>
      </c>
      <c r="B3" s="44">
        <v>0.12545064068542777</v>
      </c>
      <c r="C3" s="44">
        <v>0.22127939976293581</v>
      </c>
      <c r="D3" s="23">
        <f t="shared" ref="D3:D16" si="0">SUM(B3:C3)</f>
        <v>0.34673004044836359</v>
      </c>
      <c r="E3" s="1">
        <v>-0.30961074987346204</v>
      </c>
      <c r="F3" s="6">
        <v>-2.1980902631177527E-2</v>
      </c>
      <c r="G3" s="23">
        <f t="shared" ref="G3:G16" si="1">B3+C3+E3+F3</f>
        <v>1.5138387943724015E-2</v>
      </c>
      <c r="H3" s="45"/>
      <c r="I3" s="43">
        <v>7.4999999999999997E-2</v>
      </c>
      <c r="J3" s="23">
        <f t="shared" ref="J3:J16" si="2">G3/D3</f>
        <v>4.3660445239034555E-2</v>
      </c>
      <c r="K3" s="23">
        <f t="shared" ref="K3:K16" si="3">-E3</f>
        <v>0.30961074987346204</v>
      </c>
      <c r="L3" s="23">
        <f t="shared" ref="L3:L16" si="4">ABS(B3)</f>
        <v>0.12545064068542777</v>
      </c>
      <c r="M3" s="46">
        <f t="shared" ref="M3:M14" si="5">M4-1.075</f>
        <v>0.52500000000000346</v>
      </c>
      <c r="N3" s="2">
        <v>0.52549748632809146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t="s">
        <v>15</v>
      </c>
      <c r="B4" s="44">
        <v>0.10650792840409087</v>
      </c>
      <c r="C4" s="44">
        <v>0.23274778644586885</v>
      </c>
      <c r="D4" s="23">
        <f t="shared" si="0"/>
        <v>0.33925571484995976</v>
      </c>
      <c r="E4" s="1">
        <v>-0.28865982963999171</v>
      </c>
      <c r="F4" s="6">
        <v>-3.7776355537131032E-2</v>
      </c>
      <c r="G4" s="23">
        <f t="shared" si="1"/>
        <v>1.2819529672837018E-2</v>
      </c>
      <c r="H4" s="45"/>
      <c r="I4" s="43">
        <f>I3+C3+IF(B3&gt;0,B3,0)+IF(F3&gt;0,F3,0)-IF(B4&gt;0,B4,0)-IF(F4&gt;0,F4,0)-C4</f>
        <v>8.2474325598403897E-2</v>
      </c>
      <c r="J4" s="23">
        <f t="shared" si="2"/>
        <v>3.7787218053221661E-2</v>
      </c>
      <c r="K4" s="23">
        <f t="shared" si="3"/>
        <v>0.28865982963999171</v>
      </c>
      <c r="L4" s="23">
        <f t="shared" si="4"/>
        <v>0.10650792840409087</v>
      </c>
      <c r="M4" s="46">
        <f t="shared" si="5"/>
        <v>1.6000000000000034</v>
      </c>
      <c r="N4" s="2">
        <v>0.46019530350911886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t="s">
        <v>11</v>
      </c>
      <c r="B5" s="44">
        <v>9.1301595525700302E-2</v>
      </c>
      <c r="C5" s="44">
        <v>0.23909359530534488</v>
      </c>
      <c r="D5" s="23">
        <f t="shared" si="0"/>
        <v>0.33039519083104518</v>
      </c>
      <c r="E5" s="1">
        <v>-0.28077438103981567</v>
      </c>
      <c r="F5" s="6">
        <v>-6.0763526477706636E-2</v>
      </c>
      <c r="G5" s="23">
        <f t="shared" si="1"/>
        <v>-1.1142716686477122E-2</v>
      </c>
      <c r="H5" s="45"/>
      <c r="I5" s="43">
        <f t="shared" ref="I5:I16" si="6">I4+C4+IF(B4&gt;0,B4,0)+IF(F4&gt;0,F4,0)-IF(B5&gt;0,B5,0)-IF(F5&gt;0,F5,0)-C5</f>
        <v>9.1334849617318442E-2</v>
      </c>
      <c r="J5" s="23">
        <f t="shared" si="2"/>
        <v>-3.3725420332087079E-2</v>
      </c>
      <c r="K5" s="23">
        <f t="shared" si="3"/>
        <v>0.28077438103981567</v>
      </c>
      <c r="L5" s="23">
        <f t="shared" si="4"/>
        <v>9.1301595525700302E-2</v>
      </c>
      <c r="M5" s="46">
        <f t="shared" si="5"/>
        <v>2.6750000000000034</v>
      </c>
      <c r="N5" s="2">
        <v>-1.4191003394830204E-2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t="s">
        <v>17</v>
      </c>
      <c r="B6" s="44">
        <v>4.1655389431055317E-2</v>
      </c>
      <c r="C6" s="44">
        <v>0.24007077831052784</v>
      </c>
      <c r="D6" s="23">
        <f t="shared" si="0"/>
        <v>0.28172616774158316</v>
      </c>
      <c r="E6" s="1">
        <v>-0.33118025381932126</v>
      </c>
      <c r="F6" s="6">
        <v>-7.8388255512734726E-4</v>
      </c>
      <c r="G6" s="23">
        <f t="shared" si="1"/>
        <v>-5.0237968632865448E-2</v>
      </c>
      <c r="H6" s="45"/>
      <c r="I6" s="43">
        <f t="shared" si="6"/>
        <v>0.14000387270678047</v>
      </c>
      <c r="J6" s="23">
        <f t="shared" si="2"/>
        <v>-0.17832198207071362</v>
      </c>
      <c r="K6" s="23">
        <f t="shared" si="3"/>
        <v>0.33118025381932126</v>
      </c>
      <c r="L6" s="23">
        <f t="shared" si="4"/>
        <v>4.1655389431055317E-2</v>
      </c>
      <c r="M6" s="46">
        <f t="shared" si="5"/>
        <v>3.7500000000000036</v>
      </c>
      <c r="N6" s="2">
        <v>-1.2693518208323555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t="s">
        <v>8</v>
      </c>
      <c r="B7" s="44">
        <v>4.7552672011485844E-2</v>
      </c>
      <c r="C7" s="44">
        <v>0.22838703126949952</v>
      </c>
      <c r="D7" s="23">
        <f t="shared" si="0"/>
        <v>0.27593970328098538</v>
      </c>
      <c r="E7" s="1">
        <v>-0.36753363866541855</v>
      </c>
      <c r="F7" s="6">
        <v>9.8107752341944302E-3</v>
      </c>
      <c r="G7" s="23">
        <f t="shared" si="1"/>
        <v>-8.1783160150238732E-2</v>
      </c>
      <c r="H7" s="45"/>
      <c r="I7" s="43">
        <f t="shared" si="6"/>
        <v>0.13597956193318381</v>
      </c>
      <c r="J7" s="34">
        <f t="shared" si="2"/>
        <v>-0.29638054682895754</v>
      </c>
      <c r="K7" s="23">
        <f t="shared" si="3"/>
        <v>0.36753363866541855</v>
      </c>
      <c r="L7" s="23">
        <f t="shared" si="4"/>
        <v>4.7552672011485844E-2</v>
      </c>
      <c r="M7" s="46">
        <f t="shared" si="5"/>
        <v>4.8250000000000037</v>
      </c>
      <c r="N7" s="2">
        <v>-1.3471624428135907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t="s">
        <v>7</v>
      </c>
      <c r="B8" s="44">
        <v>5.4296891676286881E-2</v>
      </c>
      <c r="C8" s="44">
        <v>0.23624660940235587</v>
      </c>
      <c r="D8" s="23">
        <f t="shared" si="0"/>
        <v>0.29054350107864274</v>
      </c>
      <c r="E8" s="1">
        <v>-0.37061254061569771</v>
      </c>
      <c r="F8" s="6">
        <v>-1.2103798100316018E-2</v>
      </c>
      <c r="G8" s="23">
        <f t="shared" si="1"/>
        <v>-9.2172837637370983E-2</v>
      </c>
      <c r="H8" s="45"/>
      <c r="I8" s="43">
        <f t="shared" si="6"/>
        <v>0.13118653936972086</v>
      </c>
      <c r="J8" s="23">
        <f t="shared" si="2"/>
        <v>-0.31724281319382236</v>
      </c>
      <c r="K8" s="23">
        <f t="shared" si="3"/>
        <v>0.37061254061569771</v>
      </c>
      <c r="L8" s="23">
        <f t="shared" si="4"/>
        <v>5.4296891676286881E-2</v>
      </c>
      <c r="M8" s="46">
        <f t="shared" si="5"/>
        <v>5.9000000000000039</v>
      </c>
      <c r="N8" s="2">
        <v>-4.2362868561820504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t="s">
        <v>9</v>
      </c>
      <c r="B9" s="44">
        <v>5.6488282409098305E-2</v>
      </c>
      <c r="C9" s="44">
        <v>0.22244338491168678</v>
      </c>
      <c r="D9" s="23">
        <f t="shared" si="0"/>
        <v>0.27893166732078506</v>
      </c>
      <c r="E9" s="1">
        <v>-0.34656550849467699</v>
      </c>
      <c r="F9" s="6">
        <v>-2.9244910104076049E-2</v>
      </c>
      <c r="G9" s="23">
        <f t="shared" si="1"/>
        <v>-9.6878751277967981E-2</v>
      </c>
      <c r="H9" s="45"/>
      <c r="I9" s="43">
        <f t="shared" si="6"/>
        <v>0.14279837312757851</v>
      </c>
      <c r="J9" s="23">
        <f t="shared" si="2"/>
        <v>-0.34732073345602843</v>
      </c>
      <c r="K9" s="23">
        <f t="shared" si="3"/>
        <v>0.34656550849467699</v>
      </c>
      <c r="L9" s="23">
        <f t="shared" si="4"/>
        <v>5.6488282409098305E-2</v>
      </c>
      <c r="M9" s="46">
        <f t="shared" si="5"/>
        <v>6.9750000000000041</v>
      </c>
      <c r="N9" s="2">
        <v>-1.6703804209372319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34</v>
      </c>
      <c r="B10" s="44">
        <v>6.1044708350035795E-2</v>
      </c>
      <c r="C10" s="44">
        <v>0.22125589632052867</v>
      </c>
      <c r="D10" s="23">
        <f t="shared" si="0"/>
        <v>0.28230060467056445</v>
      </c>
      <c r="E10" s="23">
        <v>-0.38021003303091777</v>
      </c>
      <c r="F10" s="34">
        <v>2.4606761063571078E-18</v>
      </c>
      <c r="G10" s="23">
        <f t="shared" si="1"/>
        <v>-9.7909428360353323E-2</v>
      </c>
      <c r="H10" s="45"/>
      <c r="I10" s="43">
        <f t="shared" si="6"/>
        <v>0.13942943577779915</v>
      </c>
      <c r="J10" s="23">
        <f t="shared" si="2"/>
        <v>-0.34682684606577596</v>
      </c>
      <c r="K10" s="23">
        <f t="shared" si="3"/>
        <v>0.38021003303091777</v>
      </c>
      <c r="L10" s="23">
        <f t="shared" si="4"/>
        <v>6.1044708350035795E-2</v>
      </c>
      <c r="M10" s="46">
        <f t="shared" si="5"/>
        <v>8.0500000000000043</v>
      </c>
      <c r="N10" s="25">
        <v>-35.340303882408222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t="s">
        <v>19</v>
      </c>
      <c r="B11" s="44">
        <v>5.6488282409098353E-2</v>
      </c>
      <c r="C11" s="44">
        <v>0.21599243072195512</v>
      </c>
      <c r="D11" s="23">
        <f t="shared" si="0"/>
        <v>0.27248071313105349</v>
      </c>
      <c r="E11" s="1">
        <v>-0.40008821794926896</v>
      </c>
      <c r="F11" s="6">
        <v>1.6907609468620743E-2</v>
      </c>
      <c r="G11" s="23">
        <f t="shared" si="1"/>
        <v>-0.11069989534959473</v>
      </c>
      <c r="H11" s="3"/>
      <c r="I11" s="43">
        <f t="shared" si="6"/>
        <v>0.13234171784868937</v>
      </c>
      <c r="J11" s="23">
        <f t="shared" si="2"/>
        <v>-0.40626690262790099</v>
      </c>
      <c r="K11" s="23">
        <f t="shared" si="3"/>
        <v>0.40008821794926896</v>
      </c>
      <c r="L11" s="23">
        <f t="shared" si="4"/>
        <v>5.6488282409098353E-2</v>
      </c>
      <c r="M11" s="46">
        <f t="shared" si="5"/>
        <v>9.1250000000000036</v>
      </c>
      <c r="N11" s="2">
        <v>-3.3591257624552302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t="s">
        <v>14</v>
      </c>
      <c r="B12" s="44">
        <v>5.648828240909845E-2</v>
      </c>
      <c r="C12" s="44">
        <v>0.20906860664877319</v>
      </c>
      <c r="D12" s="23">
        <f t="shared" si="0"/>
        <v>0.26555688905787167</v>
      </c>
      <c r="E12" s="1">
        <v>-0.37223897812120027</v>
      </c>
      <c r="F12" s="6">
        <v>-5.8321268380472809E-3</v>
      </c>
      <c r="G12" s="23">
        <f t="shared" si="1"/>
        <v>-0.11251421590137588</v>
      </c>
      <c r="H12" s="45"/>
      <c r="I12" s="43">
        <f t="shared" si="6"/>
        <v>0.15617315139049198</v>
      </c>
      <c r="J12" s="23">
        <f t="shared" si="2"/>
        <v>-0.42369157245570888</v>
      </c>
      <c r="K12" s="23">
        <f t="shared" si="3"/>
        <v>0.37223897812120027</v>
      </c>
      <c r="L12" s="23">
        <f t="shared" si="4"/>
        <v>5.648828240909845E-2</v>
      </c>
      <c r="M12" s="46">
        <f t="shared" si="5"/>
        <v>10.200000000000003</v>
      </c>
      <c r="N12" s="2">
        <v>-2.2528605019346952</v>
      </c>
      <c r="O12" s="31"/>
      <c r="P12" s="26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t="s">
        <v>13</v>
      </c>
      <c r="B13" s="44">
        <v>3.5720443334853046E-2</v>
      </c>
      <c r="C13" s="44">
        <v>0.23830671433010112</v>
      </c>
      <c r="D13" s="23">
        <f t="shared" si="0"/>
        <v>0.27402715766495417</v>
      </c>
      <c r="E13" s="1">
        <v>-0.36310798961162905</v>
      </c>
      <c r="F13" s="6">
        <v>-2.8248790207805713E-2</v>
      </c>
      <c r="G13" s="23">
        <f t="shared" si="1"/>
        <v>-0.11732962215448059</v>
      </c>
      <c r="H13" s="45"/>
      <c r="I13" s="43">
        <f t="shared" si="6"/>
        <v>0.14770288278340946</v>
      </c>
      <c r="J13" s="23">
        <f t="shared" si="2"/>
        <v>-0.42816786173411486</v>
      </c>
      <c r="K13" s="23">
        <f t="shared" si="3"/>
        <v>0.36310798961162905</v>
      </c>
      <c r="L13" s="23">
        <f t="shared" si="4"/>
        <v>3.5720443334853046E-2</v>
      </c>
      <c r="M13" s="46">
        <f t="shared" si="5"/>
        <v>11.275000000000002</v>
      </c>
      <c r="N13" s="2">
        <v>-2.0871657766389395</v>
      </c>
      <c r="O13" s="31"/>
      <c r="P13" s="26"/>
      <c r="Q13" s="26"/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t="s">
        <v>10</v>
      </c>
      <c r="B14" s="44">
        <v>3.4211808027654785E-2</v>
      </c>
      <c r="C14" s="44">
        <v>0.24357720554157619</v>
      </c>
      <c r="D14" s="23">
        <f t="shared" si="0"/>
        <v>0.27778901356923097</v>
      </c>
      <c r="E14" s="1">
        <v>-0.40410544140798732</v>
      </c>
      <c r="F14" s="6">
        <v>-5.0886440774320137E-3</v>
      </c>
      <c r="G14" s="23">
        <f t="shared" si="1"/>
        <v>-0.13140507191618836</v>
      </c>
      <c r="H14" s="45"/>
      <c r="I14" s="43">
        <f t="shared" si="6"/>
        <v>0.14394102687913263</v>
      </c>
      <c r="J14" s="23">
        <f t="shared" si="2"/>
        <v>-0.47303912501002998</v>
      </c>
      <c r="K14" s="23">
        <f t="shared" si="3"/>
        <v>0.40410544140798732</v>
      </c>
      <c r="L14" s="23">
        <f t="shared" si="4"/>
        <v>3.4211808027654785E-2</v>
      </c>
      <c r="M14" s="46">
        <f t="shared" si="5"/>
        <v>12.350000000000001</v>
      </c>
      <c r="N14" s="2">
        <v>-1.7098163907264312</v>
      </c>
      <c r="O14" s="31"/>
      <c r="P14" s="26"/>
      <c r="Q14" s="26"/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t="s">
        <v>12</v>
      </c>
      <c r="B15" s="44">
        <v>5.6488282409098194E-2</v>
      </c>
      <c r="C15" s="44">
        <v>0.20137190763539581</v>
      </c>
      <c r="D15" s="23">
        <f t="shared" si="0"/>
        <v>0.25786019004449401</v>
      </c>
      <c r="E15" s="1">
        <v>-0.47527865409320325</v>
      </c>
      <c r="F15" s="6">
        <v>5.0006139577232288E-2</v>
      </c>
      <c r="G15" s="23">
        <f t="shared" si="1"/>
        <v>-0.16741232447147694</v>
      </c>
      <c r="H15" s="45"/>
      <c r="I15" s="43">
        <f t="shared" si="6"/>
        <v>0.11386371082663732</v>
      </c>
      <c r="J15" s="23">
        <f t="shared" si="2"/>
        <v>-0.64923679937794898</v>
      </c>
      <c r="K15" s="23">
        <f t="shared" si="3"/>
        <v>0.47527865409320325</v>
      </c>
      <c r="L15" s="23">
        <f t="shared" si="4"/>
        <v>5.6488282409098194E-2</v>
      </c>
      <c r="M15" s="46">
        <f>M16-1.075</f>
        <v>13.425000000000001</v>
      </c>
      <c r="N15" s="2">
        <v>-11.255104352343261</v>
      </c>
      <c r="O15" s="31"/>
      <c r="P15" s="26"/>
      <c r="Q15" s="26"/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t="s">
        <v>18</v>
      </c>
      <c r="B16" s="44">
        <v>1.9897672823490368E-2</v>
      </c>
      <c r="C16" s="44">
        <v>0.20469628934519254</v>
      </c>
      <c r="D16" s="23">
        <f t="shared" si="0"/>
        <v>0.22459396216868291</v>
      </c>
      <c r="E16" s="1">
        <v>-0.42194290073432589</v>
      </c>
      <c r="F16" s="6">
        <v>-2.0774577263414297E-3</v>
      </c>
      <c r="G16" s="23">
        <f t="shared" si="1"/>
        <v>-0.19942639629198441</v>
      </c>
      <c r="H16" s="45"/>
      <c r="I16" s="43">
        <f t="shared" si="6"/>
        <v>0.19713607827968069</v>
      </c>
      <c r="J16" s="23">
        <f t="shared" si="2"/>
        <v>-0.88794193025636092</v>
      </c>
      <c r="K16" s="23">
        <f t="shared" si="3"/>
        <v>0.42194290073432589</v>
      </c>
      <c r="L16" s="23">
        <f t="shared" si="4"/>
        <v>1.9897672823490368E-2</v>
      </c>
      <c r="M16" s="46">
        <v>14.5</v>
      </c>
      <c r="N16" s="2">
        <v>-7.1245513439868811</v>
      </c>
      <c r="O16" s="3"/>
      <c r="P16" s="3"/>
    </row>
    <row r="17" spans="1:18" x14ac:dyDescent="0.25">
      <c r="C17" s="11"/>
      <c r="E17" s="2"/>
      <c r="F17" s="2"/>
      <c r="G17" s="2"/>
      <c r="P17" s="3"/>
    </row>
    <row r="18" spans="1:18" x14ac:dyDescent="0.25">
      <c r="A18" t="s">
        <v>109</v>
      </c>
      <c r="B18" s="2"/>
      <c r="C18" s="2"/>
      <c r="D18" s="2"/>
      <c r="E18" s="2"/>
      <c r="F18" s="2"/>
      <c r="G18" s="2"/>
      <c r="I18" s="2"/>
      <c r="J18" s="2"/>
      <c r="L18" s="2"/>
    </row>
    <row r="19" spans="1:18" x14ac:dyDescent="0.25">
      <c r="B19" s="2"/>
      <c r="C19" s="2"/>
      <c r="D19" s="2"/>
      <c r="E19" s="2"/>
      <c r="F19" s="2"/>
      <c r="G19" s="1"/>
      <c r="H19" s="2"/>
      <c r="I19" s="2"/>
      <c r="J19" s="2"/>
      <c r="K19" s="2"/>
      <c r="L19" s="2"/>
    </row>
    <row r="20" spans="1:18" x14ac:dyDescent="0.25">
      <c r="A20" s="3"/>
      <c r="B20" s="23"/>
      <c r="C20" s="25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1"/>
      <c r="J21" s="1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25"/>
      <c r="D23" s="2"/>
      <c r="E23" s="2"/>
      <c r="F23" s="2"/>
      <c r="H23" s="2"/>
      <c r="I23" s="2"/>
      <c r="J23" s="2"/>
      <c r="K23" s="2"/>
      <c r="L23" s="2"/>
      <c r="R23" s="24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  <c r="L33" s="2"/>
    </row>
    <row r="34" spans="1:17" x14ac:dyDescent="0.25">
      <c r="A34" s="3"/>
      <c r="B34" s="23"/>
      <c r="C34" s="3"/>
      <c r="D34" s="2"/>
      <c r="E34" s="2"/>
      <c r="F34" s="2"/>
      <c r="H34" s="2"/>
      <c r="I34" s="2"/>
      <c r="J34" s="2"/>
      <c r="K34" s="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O35" s="22"/>
    </row>
    <row r="36" spans="1:17" x14ac:dyDescent="0.25">
      <c r="D36" s="2"/>
      <c r="E36" s="2"/>
      <c r="F36" s="2"/>
      <c r="G36" s="1"/>
      <c r="H36" s="2"/>
      <c r="I36" s="2"/>
      <c r="J36" s="2"/>
      <c r="K36" s="2"/>
      <c r="N36" s="2"/>
      <c r="O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N45" s="2"/>
      <c r="O45" s="2"/>
      <c r="P45" s="2"/>
      <c r="Q45" s="2"/>
    </row>
    <row r="46" spans="1:17" x14ac:dyDescent="0.25">
      <c r="B46" s="2"/>
      <c r="C46" s="2"/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  <row r="49" spans="14:17" x14ac:dyDescent="0.25">
      <c r="N49" s="2"/>
      <c r="O49" s="2"/>
      <c r="P49" s="2"/>
      <c r="Q49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zoomScale="85" zoomScaleNormal="85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164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19" t="s">
        <v>11</v>
      </c>
      <c r="B3" s="29">
        <v>0.17784656441181126</v>
      </c>
      <c r="C3" s="29">
        <v>0.26868829845784886</v>
      </c>
      <c r="D3" s="23">
        <f t="shared" ref="D3:D16" si="0">SUM(B3:C3)</f>
        <v>0.44653486286966015</v>
      </c>
      <c r="E3" s="29">
        <v>-0.2118293265856335</v>
      </c>
      <c r="F3" s="29">
        <v>-1.9718981934067542E-2</v>
      </c>
      <c r="G3" s="23">
        <f t="shared" ref="G3:G16" si="1">B3+C3+E3+F3</f>
        <v>0.21498655434995911</v>
      </c>
      <c r="H3" s="45"/>
      <c r="I3" s="43">
        <v>7.4999999999999997E-2</v>
      </c>
      <c r="J3" s="23">
        <f t="shared" ref="J3:J16" si="2">G3/D3</f>
        <v>0.48145525070169476</v>
      </c>
      <c r="K3" s="23">
        <f t="shared" ref="K3:K16" si="3">-E3</f>
        <v>0.2118293265856335</v>
      </c>
      <c r="L3" s="23">
        <f t="shared" ref="L3:L16" si="4">ABS(B3)</f>
        <v>0.17784656441181126</v>
      </c>
      <c r="M3" s="46">
        <f t="shared" ref="M3:M14" si="5">M4-1.075</f>
        <v>0.52500000000000346</v>
      </c>
      <c r="N3" s="2">
        <v>0.23587556125061362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16</v>
      </c>
      <c r="B4" s="29">
        <v>3.9293100514959517E-2</v>
      </c>
      <c r="C4" s="29">
        <v>0.31823138285123526</v>
      </c>
      <c r="D4" s="23">
        <f t="shared" si="0"/>
        <v>0.3575244833661948</v>
      </c>
      <c r="E4" s="29">
        <v>-0.22690292790879321</v>
      </c>
      <c r="F4" s="29">
        <v>-7.5337455040694725E-3</v>
      </c>
      <c r="G4" s="23">
        <f t="shared" si="1"/>
        <v>0.12308780995333211</v>
      </c>
      <c r="H4" s="45"/>
      <c r="I4" s="43">
        <f>I3+C3+IF(B3&gt;0,B3,0)+IF(F3&gt;0,F3,0)-IF(B4&gt;0,B4,0)-IF(F4&gt;0,F4,0)-C4</f>
        <v>0.16401037950346536</v>
      </c>
      <c r="J4" s="23">
        <f t="shared" si="2"/>
        <v>0.34427798844550545</v>
      </c>
      <c r="K4" s="23">
        <f t="shared" si="3"/>
        <v>0.22690292790879321</v>
      </c>
      <c r="L4" s="23">
        <f t="shared" si="4"/>
        <v>3.9293100514959517E-2</v>
      </c>
      <c r="M4" s="46">
        <f t="shared" si="5"/>
        <v>1.6000000000000034</v>
      </c>
      <c r="N4" s="2">
        <v>2.420696392134416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15</v>
      </c>
      <c r="B5" s="29">
        <v>2.6645441809285519E-2</v>
      </c>
      <c r="C5" s="29">
        <v>0.31355252240425774</v>
      </c>
      <c r="D5" s="23">
        <f t="shared" si="0"/>
        <v>0.34019796421354326</v>
      </c>
      <c r="E5" s="29">
        <v>-0.23920541484957633</v>
      </c>
      <c r="F5" s="29">
        <v>2.5127620143617128E-3</v>
      </c>
      <c r="G5" s="23">
        <f t="shared" si="1"/>
        <v>0.10350531137832863</v>
      </c>
      <c r="H5" s="45"/>
      <c r="I5" s="43">
        <f t="shared" ref="I5:I16" si="6">I4+C4+IF(B4&gt;0,B4,0)+IF(F4&gt;0,F4,0)-IF(B5&gt;0,B5,0)-IF(F5&gt;0,F5,0)-C5</f>
        <v>0.17882413664175512</v>
      </c>
      <c r="J5" s="23">
        <f t="shared" si="2"/>
        <v>0.30425023740988072</v>
      </c>
      <c r="K5" s="23">
        <f t="shared" si="3"/>
        <v>0.23920541484957633</v>
      </c>
      <c r="L5" s="23">
        <f t="shared" si="4"/>
        <v>2.6645441809285519E-2</v>
      </c>
      <c r="M5" s="46">
        <f t="shared" si="5"/>
        <v>2.6750000000000034</v>
      </c>
      <c r="N5" s="2">
        <v>1.7759650087120256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13</v>
      </c>
      <c r="B6" s="29">
        <v>-4.6476635879339985E-2</v>
      </c>
      <c r="C6" s="29">
        <v>0.3635831159964597</v>
      </c>
      <c r="D6" s="23">
        <f t="shared" si="0"/>
        <v>0.31710648011711973</v>
      </c>
      <c r="E6" s="29">
        <v>-0.23140836937661069</v>
      </c>
      <c r="F6" s="29">
        <v>3.3585621862668512E-3</v>
      </c>
      <c r="G6" s="23">
        <f t="shared" si="1"/>
        <v>8.9056672926775882E-2</v>
      </c>
      <c r="H6" s="45"/>
      <c r="I6" s="43">
        <f t="shared" si="6"/>
        <v>0.15459318468693356</v>
      </c>
      <c r="J6" s="23">
        <f t="shared" si="2"/>
        <v>0.28084154222860347</v>
      </c>
      <c r="K6" s="23">
        <f t="shared" si="3"/>
        <v>0.23140836937661069</v>
      </c>
      <c r="L6" s="23">
        <f t="shared" si="4"/>
        <v>4.6476635879339985E-2</v>
      </c>
      <c r="M6" s="46">
        <f t="shared" si="5"/>
        <v>3.7500000000000036</v>
      </c>
      <c r="N6" s="2">
        <v>1.0816203927784631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19" t="s">
        <v>14</v>
      </c>
      <c r="B7" s="29">
        <v>-3.3030179521497116E-2</v>
      </c>
      <c r="C7" s="29">
        <v>0.3416809417219161</v>
      </c>
      <c r="D7" s="23">
        <f t="shared" si="0"/>
        <v>0.30865076220041898</v>
      </c>
      <c r="E7" s="29">
        <v>-0.23842076850652572</v>
      </c>
      <c r="F7" s="29">
        <v>4.8289980548903112E-3</v>
      </c>
      <c r="G7" s="23">
        <f t="shared" si="1"/>
        <v>7.5058991748783582E-2</v>
      </c>
      <c r="H7" s="45"/>
      <c r="I7" s="43">
        <f t="shared" si="6"/>
        <v>0.17502492309285367</v>
      </c>
      <c r="J7" s="34">
        <f t="shared" si="2"/>
        <v>0.24318420992605502</v>
      </c>
      <c r="K7" s="23">
        <f t="shared" si="3"/>
        <v>0.23842076850652572</v>
      </c>
      <c r="L7" s="23">
        <f t="shared" si="4"/>
        <v>3.3030179521497116E-2</v>
      </c>
      <c r="M7" s="46">
        <f t="shared" si="5"/>
        <v>4.8250000000000037</v>
      </c>
      <c r="N7" s="2">
        <v>0.96302597231140119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10</v>
      </c>
      <c r="B8" s="29">
        <v>-5.5744817397047362E-2</v>
      </c>
      <c r="C8" s="29">
        <v>0.38297200088271111</v>
      </c>
      <c r="D8" s="23">
        <f t="shared" si="0"/>
        <v>0.32722718348566376</v>
      </c>
      <c r="E8" s="29">
        <v>-0.24539417502735156</v>
      </c>
      <c r="F8" s="29">
        <v>-1.4083248340267251E-2</v>
      </c>
      <c r="G8" s="23">
        <f t="shared" si="1"/>
        <v>6.7749760118044955E-2</v>
      </c>
      <c r="H8" s="45"/>
      <c r="I8" s="43">
        <f t="shared" si="6"/>
        <v>0.138562861986949</v>
      </c>
      <c r="J8" s="23">
        <f t="shared" si="2"/>
        <v>0.20704196820192708</v>
      </c>
      <c r="K8" s="23">
        <f t="shared" si="3"/>
        <v>0.24539417502735156</v>
      </c>
      <c r="L8" s="23">
        <f t="shared" si="4"/>
        <v>5.5744817397047362E-2</v>
      </c>
      <c r="M8" s="46">
        <f t="shared" si="5"/>
        <v>5.9000000000000039</v>
      </c>
      <c r="N8" s="2">
        <v>0.56985652361603456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8</v>
      </c>
      <c r="B9" s="29">
        <v>-6.9145098410092559E-2</v>
      </c>
      <c r="C9" s="29">
        <v>0.36856460071806357</v>
      </c>
      <c r="D9" s="23">
        <f t="shared" si="0"/>
        <v>0.29941950230797099</v>
      </c>
      <c r="E9" s="29">
        <v>-0.23767136094992053</v>
      </c>
      <c r="F9" s="29">
        <v>-2.4721120463197105E-3</v>
      </c>
      <c r="G9" s="23">
        <f t="shared" si="1"/>
        <v>5.9276029311730746E-2</v>
      </c>
      <c r="H9" s="45"/>
      <c r="I9" s="43">
        <f t="shared" si="6"/>
        <v>0.15297026215159654</v>
      </c>
      <c r="J9" s="23">
        <f t="shared" si="2"/>
        <v>0.19796983447912414</v>
      </c>
      <c r="K9" s="23">
        <f t="shared" si="3"/>
        <v>0.23767136094992053</v>
      </c>
      <c r="L9" s="23">
        <f t="shared" si="4"/>
        <v>6.9145098410092559E-2</v>
      </c>
      <c r="M9" s="46">
        <f t="shared" si="5"/>
        <v>6.9750000000000041</v>
      </c>
      <c r="N9" s="2">
        <v>0.64471874667092588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34</v>
      </c>
      <c r="B10" s="29">
        <v>-4.4405401821344462E-2</v>
      </c>
      <c r="C10" s="29">
        <v>0.34125919252733994</v>
      </c>
      <c r="D10" s="23">
        <f t="shared" si="0"/>
        <v>0.29685379070599549</v>
      </c>
      <c r="E10" s="29">
        <v>-0.24019365384531771</v>
      </c>
      <c r="F10" s="29">
        <v>5.396553675457265E-19</v>
      </c>
      <c r="G10" s="23">
        <f t="shared" si="1"/>
        <v>5.6660136860677779E-2</v>
      </c>
      <c r="H10" s="45"/>
      <c r="I10" s="43">
        <f t="shared" si="6"/>
        <v>0.18027567034232017</v>
      </c>
      <c r="J10" s="23">
        <f t="shared" si="2"/>
        <v>0.19086883386573991</v>
      </c>
      <c r="K10" s="23">
        <f t="shared" si="3"/>
        <v>0.24019365384531771</v>
      </c>
      <c r="L10" s="23">
        <f t="shared" si="4"/>
        <v>4.4405401821344462E-2</v>
      </c>
      <c r="M10" s="46">
        <f t="shared" si="5"/>
        <v>8.0500000000000043</v>
      </c>
      <c r="N10" s="2">
        <v>11.656585351355162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s="19" t="s">
        <v>17</v>
      </c>
      <c r="B11" s="29">
        <v>-8.6777966042189594E-3</v>
      </c>
      <c r="C11" s="29">
        <v>0.30854781276832433</v>
      </c>
      <c r="D11" s="23">
        <f t="shared" si="0"/>
        <v>0.29987001616410536</v>
      </c>
      <c r="E11" s="29">
        <v>-0.2498045261124307</v>
      </c>
      <c r="F11" s="29">
        <v>2.0472865265262867E-3</v>
      </c>
      <c r="G11" s="23">
        <f t="shared" si="1"/>
        <v>5.2112776578200945E-2</v>
      </c>
      <c r="H11" s="3"/>
      <c r="I11" s="43">
        <f t="shared" si="6"/>
        <v>0.21093976357480948</v>
      </c>
      <c r="J11" s="23">
        <f t="shared" si="2"/>
        <v>0.17378455253652958</v>
      </c>
      <c r="K11" s="23">
        <f t="shared" si="3"/>
        <v>0.2498045261124307</v>
      </c>
      <c r="L11" s="23">
        <f t="shared" si="4"/>
        <v>8.6777966042189594E-3</v>
      </c>
      <c r="M11" s="46">
        <f t="shared" si="5"/>
        <v>9.1250000000000036</v>
      </c>
      <c r="N11" s="2">
        <v>0.77306563689519869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12</v>
      </c>
      <c r="B12" s="29">
        <v>-4.4271562663080834E-2</v>
      </c>
      <c r="C12" s="29">
        <v>0.32260147942873213</v>
      </c>
      <c r="D12" s="23">
        <f t="shared" si="0"/>
        <v>0.27832991676565128</v>
      </c>
      <c r="E12" s="29">
        <v>-0.24184953037901766</v>
      </c>
      <c r="F12" s="29">
        <v>1.4462269216296581E-2</v>
      </c>
      <c r="G12" s="23">
        <f t="shared" si="1"/>
        <v>5.0942655602930195E-2</v>
      </c>
      <c r="H12" s="45"/>
      <c r="I12" s="43">
        <f t="shared" si="6"/>
        <v>0.18447111422463142</v>
      </c>
      <c r="J12" s="23">
        <f t="shared" si="2"/>
        <v>0.18302975186753992</v>
      </c>
      <c r="K12" s="23">
        <f t="shared" si="3"/>
        <v>0.24184953037901766</v>
      </c>
      <c r="L12" s="23">
        <f t="shared" si="4"/>
        <v>4.4271562663080834E-2</v>
      </c>
      <c r="M12" s="46">
        <f t="shared" si="5"/>
        <v>10.200000000000003</v>
      </c>
      <c r="N12" s="2">
        <v>1.537565908681211</v>
      </c>
      <c r="O12" s="31"/>
      <c r="P12" s="26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s="19" t="s">
        <v>9</v>
      </c>
      <c r="B13" s="29">
        <v>-4.6337081641643033E-2</v>
      </c>
      <c r="C13" s="29">
        <v>0.34005730417131769</v>
      </c>
      <c r="D13" s="23">
        <f t="shared" si="0"/>
        <v>0.29372022252967467</v>
      </c>
      <c r="E13" s="29">
        <v>-0.2374583150747791</v>
      </c>
      <c r="F13" s="29">
        <v>-1.2632131578567442E-2</v>
      </c>
      <c r="G13" s="23">
        <f t="shared" si="1"/>
        <v>4.3629775876328124E-2</v>
      </c>
      <c r="H13" s="45"/>
      <c r="I13" s="43">
        <f t="shared" si="6"/>
        <v>0.18147755869834242</v>
      </c>
      <c r="J13" s="23">
        <f t="shared" si="2"/>
        <v>0.14854195431477379</v>
      </c>
      <c r="K13" s="23">
        <f t="shared" si="3"/>
        <v>0.2374583150747791</v>
      </c>
      <c r="L13" s="23">
        <f t="shared" si="4"/>
        <v>4.6337081641643033E-2</v>
      </c>
      <c r="M13" s="46">
        <f t="shared" si="5"/>
        <v>11.275000000000002</v>
      </c>
      <c r="N13" s="2">
        <v>0.49190298717647035</v>
      </c>
      <c r="O13" s="31"/>
      <c r="P13" s="26"/>
      <c r="Q13" s="26"/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s="19" t="s">
        <v>18</v>
      </c>
      <c r="B14" s="29">
        <v>-0.12083442555885442</v>
      </c>
      <c r="C14" s="29">
        <v>0.37535018012138049</v>
      </c>
      <c r="D14" s="23">
        <f t="shared" si="0"/>
        <v>0.25451575456252606</v>
      </c>
      <c r="E14" s="29">
        <v>-0.21687976169843878</v>
      </c>
      <c r="F14" s="29">
        <v>-1.2773702834761509E-3</v>
      </c>
      <c r="G14" s="23">
        <f t="shared" si="1"/>
        <v>3.6358622580611129E-2</v>
      </c>
      <c r="H14" s="45"/>
      <c r="I14" s="43">
        <f t="shared" si="6"/>
        <v>0.14618468274827962</v>
      </c>
      <c r="J14" s="23">
        <f t="shared" si="2"/>
        <v>0.14285411385674762</v>
      </c>
      <c r="K14" s="23">
        <f t="shared" si="3"/>
        <v>0.21687976169843878</v>
      </c>
      <c r="L14" s="23">
        <f t="shared" si="4"/>
        <v>0.12083442555885442</v>
      </c>
      <c r="M14" s="46">
        <f t="shared" si="5"/>
        <v>12.350000000000001</v>
      </c>
      <c r="N14" s="2">
        <v>0.73986301713536506</v>
      </c>
      <c r="O14" s="31"/>
      <c r="P14" s="26"/>
      <c r="Q14" s="26"/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s="19" t="s">
        <v>7</v>
      </c>
      <c r="B15" s="29">
        <v>-4.6314096158728758E-2</v>
      </c>
      <c r="C15" s="29">
        <v>0.33662243547073634</v>
      </c>
      <c r="D15" s="23">
        <f t="shared" si="0"/>
        <v>0.29030833931200756</v>
      </c>
      <c r="E15" s="29">
        <v>-0.25316137064953731</v>
      </c>
      <c r="F15" s="29">
        <v>-5.3606487927871302E-3</v>
      </c>
      <c r="G15" s="23">
        <f t="shared" si="1"/>
        <v>3.1786319869683118E-2</v>
      </c>
      <c r="H15" s="45"/>
      <c r="I15" s="43">
        <f t="shared" si="6"/>
        <v>0.18491242739892377</v>
      </c>
      <c r="J15" s="23">
        <f t="shared" si="2"/>
        <v>0.10949158382777602</v>
      </c>
      <c r="K15" s="23">
        <f t="shared" si="3"/>
        <v>0.25316137064953731</v>
      </c>
      <c r="L15" s="23">
        <f t="shared" si="4"/>
        <v>4.6314096158728758E-2</v>
      </c>
      <c r="M15" s="46">
        <f>M16-1.075</f>
        <v>13.425000000000001</v>
      </c>
      <c r="N15" s="2">
        <v>0.81341935630713025</v>
      </c>
      <c r="O15" s="31"/>
      <c r="P15" s="26"/>
      <c r="Q15" s="26"/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s="19" t="s">
        <v>19</v>
      </c>
      <c r="B16" s="29">
        <v>-0.12761891022233787</v>
      </c>
      <c r="C16" s="29">
        <v>0.36802202627585984</v>
      </c>
      <c r="D16" s="23">
        <f t="shared" si="0"/>
        <v>0.24040311605352196</v>
      </c>
      <c r="E16" s="29">
        <v>-0.25912395587516168</v>
      </c>
      <c r="F16" s="29">
        <v>3.7530368946399242E-4</v>
      </c>
      <c r="G16" s="23">
        <f t="shared" si="1"/>
        <v>-1.8345536132175724E-2</v>
      </c>
      <c r="H16" s="45"/>
      <c r="I16" s="43">
        <f t="shared" si="6"/>
        <v>0.15313753290433624</v>
      </c>
      <c r="J16" s="23">
        <f t="shared" si="2"/>
        <v>-7.631155716006352E-2</v>
      </c>
      <c r="K16" s="23">
        <f t="shared" si="3"/>
        <v>0.25912395587516168</v>
      </c>
      <c r="L16" s="23">
        <f t="shared" si="4"/>
        <v>0.12761891022233787</v>
      </c>
      <c r="M16" s="46">
        <v>14.5</v>
      </c>
      <c r="N16" s="2">
        <v>-0.39099015231411027</v>
      </c>
      <c r="O16" s="3"/>
      <c r="P16" s="3"/>
    </row>
    <row r="17" spans="1:18" x14ac:dyDescent="0.25">
      <c r="C17" s="11"/>
      <c r="E17" s="2"/>
      <c r="F17" s="2"/>
      <c r="G17" s="2"/>
      <c r="P17" s="3"/>
    </row>
    <row r="18" spans="1:18" x14ac:dyDescent="0.25">
      <c r="A18" t="s">
        <v>84</v>
      </c>
      <c r="B18" s="2"/>
      <c r="C18" s="2"/>
      <c r="D18" s="2"/>
      <c r="E18" s="2"/>
      <c r="F18" s="2"/>
      <c r="G18" s="2"/>
      <c r="I18" s="2"/>
      <c r="J18" s="2"/>
      <c r="L18" s="2"/>
    </row>
    <row r="19" spans="1:18" x14ac:dyDescent="0.25">
      <c r="B19" s="2"/>
      <c r="C19" s="2"/>
      <c r="D19" s="2"/>
      <c r="E19" s="2"/>
      <c r="F19" s="2"/>
      <c r="G19" s="1"/>
      <c r="H19" s="2"/>
      <c r="I19" s="2"/>
      <c r="J19" s="2"/>
      <c r="K19" s="2"/>
      <c r="L19" s="2"/>
    </row>
    <row r="20" spans="1:18" x14ac:dyDescent="0.25">
      <c r="A20" s="3"/>
      <c r="B20" s="23"/>
      <c r="C20" s="25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1"/>
      <c r="J21" s="1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25"/>
      <c r="D23" s="2"/>
      <c r="E23" s="2"/>
      <c r="F23" s="2"/>
      <c r="H23" s="2"/>
      <c r="I23" s="2"/>
      <c r="J23" s="2"/>
      <c r="K23" s="2"/>
      <c r="L23" s="2"/>
      <c r="R23" s="24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  <c r="L33" s="2"/>
    </row>
    <row r="34" spans="1:17" x14ac:dyDescent="0.25">
      <c r="A34" s="3"/>
      <c r="B34" s="23"/>
      <c r="C34" s="3"/>
      <c r="D34" s="2"/>
      <c r="E34" s="2"/>
      <c r="F34" s="2"/>
      <c r="H34" s="2"/>
      <c r="I34" s="2"/>
      <c r="J34" s="2"/>
      <c r="K34" s="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O35" s="22"/>
    </row>
    <row r="36" spans="1:17" x14ac:dyDescent="0.25">
      <c r="D36" s="2"/>
      <c r="E36" s="2"/>
      <c r="F36" s="2"/>
      <c r="G36" s="1"/>
      <c r="H36" s="2"/>
      <c r="I36" s="2"/>
      <c r="J36" s="2"/>
      <c r="K36" s="2"/>
      <c r="N36" s="2"/>
      <c r="O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N45" s="2"/>
      <c r="O45" s="2"/>
      <c r="P45" s="2"/>
      <c r="Q45" s="2"/>
    </row>
    <row r="46" spans="1:17" x14ac:dyDescent="0.25">
      <c r="B46" s="2"/>
      <c r="C46" s="2"/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  <row r="49" spans="14:17" x14ac:dyDescent="0.25">
      <c r="N49" s="2"/>
      <c r="O49" s="2"/>
      <c r="P49" s="2"/>
      <c r="Q49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E34" workbookViewId="0"/>
  </sheetViews>
  <sheetFormatPr baseColWidth="10" defaultRowHeight="15" x14ac:dyDescent="0.25"/>
  <cols>
    <col min="1" max="1" width="26.140625" bestFit="1" customWidth="1"/>
    <col min="2" max="2" width="26.140625" customWidth="1"/>
    <col min="3" max="3" width="30.140625" customWidth="1"/>
    <col min="4" max="4" width="34" customWidth="1"/>
    <col min="5" max="5" width="34" bestFit="1" customWidth="1"/>
    <col min="6" max="6" width="12" bestFit="1" customWidth="1"/>
    <col min="7" max="7" width="11" customWidth="1"/>
    <col min="8" max="9" width="12" bestFit="1" customWidth="1"/>
    <col min="10" max="10" width="26.140625" bestFit="1" customWidth="1"/>
    <col min="11" max="11" width="22.140625" customWidth="1"/>
    <col min="12" max="12" width="23.7109375" bestFit="1" customWidth="1"/>
    <col min="13" max="21" width="12" bestFit="1" customWidth="1"/>
    <col min="22" max="22" width="11" customWidth="1"/>
    <col min="23" max="32" width="12" bestFit="1" customWidth="1"/>
    <col min="33" max="33" width="11" customWidth="1"/>
    <col min="34" max="48" width="12" bestFit="1" customWidth="1"/>
    <col min="49" max="49" width="11" customWidth="1"/>
    <col min="50" max="56" width="12" bestFit="1" customWidth="1"/>
    <col min="57" max="58" width="11" customWidth="1"/>
    <col min="59" max="60" width="12" bestFit="1" customWidth="1"/>
    <col min="61" max="61" width="11" customWidth="1"/>
    <col min="62" max="71" width="12" bestFit="1" customWidth="1"/>
    <col min="72" max="72" width="11" customWidth="1"/>
    <col min="73" max="73" width="9" customWidth="1"/>
    <col min="74" max="103" width="12" bestFit="1" customWidth="1"/>
    <col min="104" max="104" width="11" customWidth="1"/>
    <col min="105" max="120" width="12" bestFit="1" customWidth="1"/>
    <col min="121" max="121" width="11" customWidth="1"/>
    <col min="122" max="123" width="12" bestFit="1" customWidth="1"/>
    <col min="124" max="124" width="11" customWidth="1"/>
    <col min="125" max="150" width="12" bestFit="1" customWidth="1"/>
    <col min="151" max="151" width="11" customWidth="1"/>
    <col min="152" max="153" width="12" bestFit="1" customWidth="1"/>
    <col min="154" max="154" width="11" customWidth="1"/>
    <col min="155" max="157" width="12" bestFit="1" customWidth="1"/>
    <col min="158" max="158" width="11" customWidth="1"/>
    <col min="159" max="163" width="12" bestFit="1" customWidth="1"/>
    <col min="164" max="164" width="11" customWidth="1"/>
    <col min="165" max="212" width="12" bestFit="1" customWidth="1"/>
    <col min="213" max="213" width="11" customWidth="1"/>
    <col min="214" max="228" width="12" bestFit="1" customWidth="1"/>
    <col min="229" max="229" width="11" customWidth="1"/>
    <col min="230" max="234" width="12" bestFit="1" customWidth="1"/>
    <col min="235" max="235" width="11" customWidth="1"/>
    <col min="236" max="245" width="12" bestFit="1" customWidth="1"/>
    <col min="246" max="246" width="11" customWidth="1"/>
    <col min="247" max="252" width="12" bestFit="1" customWidth="1"/>
    <col min="253" max="253" width="11" customWidth="1"/>
    <col min="254" max="261" width="12" bestFit="1" customWidth="1"/>
    <col min="262" max="262" width="11" customWidth="1"/>
    <col min="263" max="274" width="12" bestFit="1" customWidth="1"/>
    <col min="275" max="275" width="11" customWidth="1"/>
    <col min="276" max="278" width="12" bestFit="1" customWidth="1"/>
    <col min="279" max="279" width="11" customWidth="1"/>
    <col min="280" max="285" width="12" bestFit="1" customWidth="1"/>
    <col min="286" max="286" width="11" customWidth="1"/>
    <col min="287" max="299" width="12" bestFit="1" customWidth="1"/>
    <col min="300" max="300" width="11" customWidth="1"/>
    <col min="301" max="303" width="12" bestFit="1" customWidth="1"/>
    <col min="304" max="304" width="11" customWidth="1"/>
    <col min="305" max="317" width="12" bestFit="1" customWidth="1"/>
    <col min="318" max="318" width="11" customWidth="1"/>
    <col min="319" max="326" width="12" bestFit="1" customWidth="1"/>
    <col min="327" max="327" width="11" customWidth="1"/>
    <col min="328" max="347" width="12" bestFit="1" customWidth="1"/>
    <col min="348" max="348" width="10" customWidth="1"/>
    <col min="349" max="350" width="12" bestFit="1" customWidth="1"/>
    <col min="351" max="351" width="11" customWidth="1"/>
    <col min="352" max="356" width="12" bestFit="1" customWidth="1"/>
    <col min="357" max="357" width="11" customWidth="1"/>
    <col min="358" max="358" width="12" bestFit="1" customWidth="1"/>
    <col min="359" max="360" width="11" customWidth="1"/>
    <col min="361" max="377" width="12" bestFit="1" customWidth="1"/>
    <col min="378" max="378" width="11" customWidth="1"/>
    <col min="379" max="407" width="12" bestFit="1" customWidth="1"/>
    <col min="408" max="408" width="10" customWidth="1"/>
    <col min="409" max="415" width="12" bestFit="1" customWidth="1"/>
    <col min="416" max="416" width="11" customWidth="1"/>
    <col min="417" max="422" width="12" bestFit="1" customWidth="1"/>
    <col min="423" max="423" width="11" customWidth="1"/>
    <col min="424" max="424" width="12" bestFit="1" customWidth="1"/>
    <col min="425" max="425" width="11" customWidth="1"/>
    <col min="426" max="427" width="12" bestFit="1" customWidth="1"/>
    <col min="428" max="428" width="11" customWidth="1"/>
    <col min="429" max="434" width="12" bestFit="1" customWidth="1"/>
    <col min="435" max="435" width="11" customWidth="1"/>
    <col min="436" max="457" width="12" bestFit="1" customWidth="1"/>
    <col min="458" max="458" width="11" customWidth="1"/>
    <col min="459" max="467" width="12" bestFit="1" customWidth="1"/>
    <col min="468" max="468" width="11" customWidth="1"/>
    <col min="469" max="483" width="12" bestFit="1" customWidth="1"/>
    <col min="484" max="485" width="11" customWidth="1"/>
    <col min="486" max="513" width="12" bestFit="1" customWidth="1"/>
    <col min="514" max="514" width="11" customWidth="1"/>
    <col min="515" max="517" width="12" bestFit="1" customWidth="1"/>
    <col min="518" max="518" width="11" customWidth="1"/>
    <col min="519" max="519" width="12" bestFit="1" customWidth="1"/>
    <col min="520" max="520" width="11" customWidth="1"/>
    <col min="521" max="528" width="12" bestFit="1" customWidth="1"/>
    <col min="529" max="530" width="11" customWidth="1"/>
    <col min="531" max="537" width="12" bestFit="1" customWidth="1"/>
    <col min="538" max="538" width="11" customWidth="1"/>
    <col min="539" max="542" width="12" bestFit="1" customWidth="1"/>
    <col min="543" max="543" width="11" customWidth="1"/>
    <col min="544" max="551" width="12" bestFit="1" customWidth="1"/>
    <col min="552" max="552" width="11" customWidth="1"/>
    <col min="553" max="558" width="12" bestFit="1" customWidth="1"/>
    <col min="559" max="559" width="11" customWidth="1"/>
    <col min="560" max="560" width="12" bestFit="1" customWidth="1"/>
    <col min="561" max="561" width="11" customWidth="1"/>
    <col min="562" max="580" width="12" bestFit="1" customWidth="1"/>
    <col min="581" max="581" width="11" customWidth="1"/>
    <col min="582" max="608" width="12" bestFit="1" customWidth="1"/>
    <col min="609" max="609" width="11" customWidth="1"/>
    <col min="610" max="610" width="12" bestFit="1" customWidth="1"/>
    <col min="611" max="611" width="11" customWidth="1"/>
    <col min="612" max="613" width="12" bestFit="1" customWidth="1"/>
    <col min="614" max="614" width="11" customWidth="1"/>
    <col min="615" max="627" width="12" bestFit="1" customWidth="1"/>
    <col min="628" max="628" width="10" customWidth="1"/>
    <col min="629" max="651" width="12" bestFit="1" customWidth="1"/>
    <col min="652" max="652" width="11" customWidth="1"/>
    <col min="653" max="717" width="12" bestFit="1" customWidth="1"/>
    <col min="718" max="718" width="11" customWidth="1"/>
    <col min="719" max="725" width="12" bestFit="1" customWidth="1"/>
    <col min="726" max="727" width="11" customWidth="1"/>
    <col min="728" max="733" width="12" bestFit="1" customWidth="1"/>
    <col min="734" max="734" width="11" customWidth="1"/>
    <col min="735" max="739" width="12" bestFit="1" customWidth="1"/>
    <col min="740" max="740" width="10" customWidth="1"/>
    <col min="741" max="742" width="12" bestFit="1" customWidth="1"/>
    <col min="743" max="743" width="11" customWidth="1"/>
    <col min="744" max="757" width="12" bestFit="1" customWidth="1"/>
    <col min="758" max="758" width="11" customWidth="1"/>
    <col min="759" max="760" width="12" bestFit="1" customWidth="1"/>
    <col min="761" max="761" width="11" customWidth="1"/>
    <col min="762" max="769" width="12" bestFit="1" customWidth="1"/>
    <col min="770" max="770" width="8" customWidth="1"/>
    <col min="771" max="798" width="12" bestFit="1" customWidth="1"/>
    <col min="799" max="799" width="11" customWidth="1"/>
    <col min="800" max="804" width="12" bestFit="1" customWidth="1"/>
    <col min="805" max="805" width="11" customWidth="1"/>
    <col min="806" max="807" width="12" bestFit="1" customWidth="1"/>
    <col min="808" max="808" width="11" customWidth="1"/>
    <col min="809" max="810" width="12" bestFit="1" customWidth="1"/>
    <col min="811" max="811" width="10" customWidth="1"/>
    <col min="812" max="812" width="12" bestFit="1" customWidth="1"/>
    <col min="813" max="815" width="11" customWidth="1"/>
    <col min="816" max="822" width="12" bestFit="1" customWidth="1"/>
    <col min="823" max="823" width="11" customWidth="1"/>
    <col min="824" max="838" width="12" bestFit="1" customWidth="1"/>
    <col min="839" max="839" width="11" customWidth="1"/>
    <col min="840" max="841" width="12" bestFit="1" customWidth="1"/>
    <col min="842" max="842" width="11" customWidth="1"/>
    <col min="843" max="849" width="12" bestFit="1" customWidth="1"/>
    <col min="850" max="850" width="11" customWidth="1"/>
    <col min="851" max="857" width="12" bestFit="1" customWidth="1"/>
    <col min="858" max="858" width="11" customWidth="1"/>
    <col min="859" max="872" width="12" bestFit="1" customWidth="1"/>
    <col min="873" max="873" width="11" customWidth="1"/>
    <col min="874" max="882" width="12" bestFit="1" customWidth="1"/>
    <col min="883" max="883" width="11" customWidth="1"/>
    <col min="884" max="910" width="12" bestFit="1" customWidth="1"/>
    <col min="911" max="911" width="11" customWidth="1"/>
    <col min="912" max="937" width="12" bestFit="1" customWidth="1"/>
    <col min="938" max="938" width="11" customWidth="1"/>
    <col min="939" max="948" width="12" bestFit="1" customWidth="1"/>
    <col min="949" max="950" width="11" customWidth="1"/>
    <col min="951" max="951" width="12" bestFit="1" customWidth="1"/>
    <col min="952" max="953" width="11" customWidth="1"/>
    <col min="954" max="958" width="12" bestFit="1" customWidth="1"/>
    <col min="959" max="959" width="10" customWidth="1"/>
    <col min="960" max="960" width="11" customWidth="1"/>
    <col min="961" max="964" width="12" bestFit="1" customWidth="1"/>
    <col min="965" max="965" width="11" customWidth="1"/>
    <col min="966" max="967" width="12" bestFit="1" customWidth="1"/>
    <col min="968" max="968" width="11" customWidth="1"/>
    <col min="969" max="971" width="12" bestFit="1" customWidth="1"/>
    <col min="972" max="972" width="10" customWidth="1"/>
    <col min="973" max="981" width="12" bestFit="1" customWidth="1"/>
    <col min="982" max="982" width="11" customWidth="1"/>
    <col min="983" max="983" width="12" bestFit="1" customWidth="1"/>
    <col min="984" max="984" width="11" customWidth="1"/>
    <col min="985" max="992" width="12" bestFit="1" customWidth="1"/>
    <col min="993" max="993" width="11" customWidth="1"/>
    <col min="994" max="1006" width="12" bestFit="1" customWidth="1"/>
    <col min="1007" max="1007" width="11" customWidth="1"/>
    <col min="1008" max="1013" width="12" bestFit="1" customWidth="1"/>
    <col min="1014" max="1014" width="11" customWidth="1"/>
    <col min="1015" max="1016" width="12" bestFit="1" customWidth="1"/>
    <col min="1017" max="1017" width="11" customWidth="1"/>
    <col min="1018" max="1019" width="12" bestFit="1" customWidth="1"/>
    <col min="1020" max="1020" width="11" customWidth="1"/>
    <col min="1021" max="1032" width="12" bestFit="1" customWidth="1"/>
    <col min="1033" max="1033" width="10" customWidth="1"/>
    <col min="1034" max="1044" width="12" bestFit="1" customWidth="1"/>
    <col min="1045" max="1045" width="11" customWidth="1"/>
    <col min="1046" max="1049" width="12" bestFit="1" customWidth="1"/>
    <col min="1050" max="1050" width="12.5703125" bestFit="1" customWidth="1"/>
  </cols>
  <sheetData>
    <row r="1" spans="1:5" x14ac:dyDescent="0.25">
      <c r="A1" s="63" t="s">
        <v>308</v>
      </c>
    </row>
    <row r="2" spans="1:5" x14ac:dyDescent="0.25">
      <c r="B2" t="s">
        <v>304</v>
      </c>
      <c r="C2" t="s">
        <v>305</v>
      </c>
      <c r="D2" t="s">
        <v>306</v>
      </c>
      <c r="E2" t="s">
        <v>307</v>
      </c>
    </row>
    <row r="3" spans="1:5" x14ac:dyDescent="0.25">
      <c r="A3" t="s">
        <v>8</v>
      </c>
      <c r="B3" s="6">
        <v>-8.502218024510776E-3</v>
      </c>
      <c r="C3" s="6">
        <v>3.6228821265319122E-2</v>
      </c>
      <c r="D3" s="6">
        <v>-3.3383264604263961E-2</v>
      </c>
      <c r="E3" s="6">
        <v>-1.1347774685565946E-2</v>
      </c>
    </row>
    <row r="4" spans="1:5" x14ac:dyDescent="0.25">
      <c r="A4" t="s">
        <v>19</v>
      </c>
      <c r="B4" s="6">
        <v>-8.4217663258735996E-3</v>
      </c>
      <c r="C4" s="6">
        <v>3.6228447528235869E-2</v>
      </c>
      <c r="D4" s="6">
        <v>-3.4714766004860564E-2</v>
      </c>
      <c r="E4" s="6">
        <v>-9.9354478492489021E-3</v>
      </c>
    </row>
    <row r="5" spans="1:5" x14ac:dyDescent="0.25">
      <c r="A5" t="s">
        <v>10</v>
      </c>
      <c r="B5" s="6">
        <v>-6.6246792040424883E-4</v>
      </c>
      <c r="C5" s="6">
        <v>3.6228897038476975E-2</v>
      </c>
      <c r="D5" s="6">
        <v>-2.7132119809525884E-2</v>
      </c>
      <c r="E5" s="6">
        <v>-9.7592451493553316E-3</v>
      </c>
    </row>
    <row r="6" spans="1:5" x14ac:dyDescent="0.25">
      <c r="A6" t="s">
        <v>13</v>
      </c>
      <c r="B6" s="6">
        <v>2.6842269637032201E-4</v>
      </c>
      <c r="C6" s="6">
        <v>3.6228698544129613E-2</v>
      </c>
      <c r="D6" s="6">
        <v>-2.4861810162808196E-2</v>
      </c>
      <c r="E6" s="6">
        <v>-1.1098465684951092E-2</v>
      </c>
    </row>
    <row r="7" spans="1:5" x14ac:dyDescent="0.25">
      <c r="A7" t="s">
        <v>18</v>
      </c>
      <c r="B7" s="6">
        <v>1.1482907964722879E-2</v>
      </c>
      <c r="C7" s="6">
        <v>3.6228437177221906E-2</v>
      </c>
      <c r="D7" s="6">
        <v>-1.9720179348330227E-2</v>
      </c>
      <c r="E7" s="6">
        <v>-5.025349864168807E-3</v>
      </c>
    </row>
    <row r="8" spans="1:5" x14ac:dyDescent="0.25">
      <c r="A8" t="s">
        <v>12</v>
      </c>
      <c r="B8" s="6">
        <v>2.8044172684726774E-2</v>
      </c>
      <c r="C8" s="6">
        <v>3.6228187948545335E-2</v>
      </c>
      <c r="D8" s="6">
        <v>-2.2248162423978011E-2</v>
      </c>
      <c r="E8" s="6">
        <v>1.4064147160159456E-2</v>
      </c>
    </row>
    <row r="9" spans="1:5" x14ac:dyDescent="0.25">
      <c r="A9" t="s">
        <v>17</v>
      </c>
      <c r="B9" s="6">
        <v>4.3445115636413706E-2</v>
      </c>
      <c r="C9" s="6">
        <v>3.6228476874720507E-2</v>
      </c>
      <c r="D9" s="6">
        <v>6.6904474763934702E-3</v>
      </c>
      <c r="E9" s="6">
        <v>5.2619128529974278E-4</v>
      </c>
    </row>
    <row r="10" spans="1:5" x14ac:dyDescent="0.25">
      <c r="A10" t="s">
        <v>165</v>
      </c>
      <c r="B10" s="6">
        <v>5.4392358199015341E-2</v>
      </c>
      <c r="C10" s="6">
        <v>3.6228396033484857E-2</v>
      </c>
      <c r="D10" s="6">
        <v>2.3950940717631871E-2</v>
      </c>
      <c r="E10" s="6">
        <v>-5.7869785521014062E-3</v>
      </c>
    </row>
    <row r="11" spans="1:5" x14ac:dyDescent="0.25">
      <c r="A11" t="s">
        <v>9</v>
      </c>
      <c r="B11" s="6">
        <v>5.7305985692892601E-2</v>
      </c>
      <c r="C11" s="6">
        <v>3.6228670714258497E-2</v>
      </c>
      <c r="D11" s="6">
        <v>2.2933535717363958E-2</v>
      </c>
      <c r="E11" s="6">
        <v>-1.8562207387298742E-3</v>
      </c>
    </row>
    <row r="12" spans="1:5" x14ac:dyDescent="0.25">
      <c r="A12" t="s">
        <v>7</v>
      </c>
      <c r="B12" s="6">
        <v>5.9008876371071543E-2</v>
      </c>
      <c r="C12" s="6">
        <v>3.6228299898695193E-2</v>
      </c>
      <c r="D12" s="6">
        <v>2.1189917865166549E-2</v>
      </c>
      <c r="E12" s="6">
        <v>1.5906586072097953E-3</v>
      </c>
    </row>
    <row r="13" spans="1:5" x14ac:dyDescent="0.25">
      <c r="A13" t="s">
        <v>14</v>
      </c>
      <c r="B13" s="6">
        <v>7.3490275231245142E-2</v>
      </c>
      <c r="C13" s="6">
        <v>3.6228577026136279E-2</v>
      </c>
      <c r="D13" s="6">
        <v>4.1460259776441202E-2</v>
      </c>
      <c r="E13" s="6">
        <v>-4.1985615713323295E-3</v>
      </c>
    </row>
    <row r="14" spans="1:5" x14ac:dyDescent="0.25">
      <c r="A14" t="s">
        <v>11</v>
      </c>
      <c r="B14" s="6">
        <v>7.7105463661058193E-2</v>
      </c>
      <c r="C14" s="6">
        <v>3.6152569764396583E-2</v>
      </c>
      <c r="D14" s="6">
        <v>5.963436962267598E-2</v>
      </c>
      <c r="E14" s="6">
        <v>-1.8681475726014363E-2</v>
      </c>
    </row>
    <row r="15" spans="1:5" x14ac:dyDescent="0.25">
      <c r="A15" t="s">
        <v>15</v>
      </c>
      <c r="B15" s="6">
        <v>7.9934870034586852E-2</v>
      </c>
      <c r="C15" s="6">
        <v>3.6228411789930894E-2</v>
      </c>
      <c r="D15" s="6">
        <v>4.1838535053260725E-2</v>
      </c>
      <c r="E15" s="6">
        <v>1.867923191395248E-3</v>
      </c>
    </row>
    <row r="17" spans="1:6" x14ac:dyDescent="0.25">
      <c r="B17" s="4"/>
    </row>
    <row r="18" spans="1:6" x14ac:dyDescent="0.25">
      <c r="B18" s="4"/>
    </row>
    <row r="19" spans="1:6" x14ac:dyDescent="0.25">
      <c r="B19" s="4"/>
    </row>
    <row r="20" spans="1:6" x14ac:dyDescent="0.25">
      <c r="B20" t="s">
        <v>304</v>
      </c>
      <c r="C20" t="s">
        <v>305</v>
      </c>
      <c r="D20" t="s">
        <v>306</v>
      </c>
      <c r="E20" t="s">
        <v>307</v>
      </c>
      <c r="F20" t="s">
        <v>304</v>
      </c>
    </row>
    <row r="21" spans="1:6" x14ac:dyDescent="0.25">
      <c r="A21" t="s">
        <v>19</v>
      </c>
      <c r="B21" s="2">
        <v>-17.384533891258876</v>
      </c>
      <c r="C21" s="2">
        <v>74.784154476879152</v>
      </c>
      <c r="D21" s="2">
        <v>-71.659554870874217</v>
      </c>
      <c r="E21" s="2">
        <v>-20.509133497263814</v>
      </c>
      <c r="F21">
        <v>0.5</v>
      </c>
    </row>
    <row r="22" spans="1:6" x14ac:dyDescent="0.25">
      <c r="A22" t="s">
        <v>8</v>
      </c>
      <c r="B22" s="2">
        <v>-9.1023197460094245</v>
      </c>
      <c r="C22" s="2">
        <v>38.785916125331944</v>
      </c>
      <c r="D22" s="2">
        <v>-35.739514996868593</v>
      </c>
      <c r="E22" s="2">
        <v>-12.148720874472781</v>
      </c>
      <c r="F22" s="20">
        <f t="shared" ref="F22:F33" si="0">F21+1</f>
        <v>1.5</v>
      </c>
    </row>
    <row r="23" spans="1:6" x14ac:dyDescent="0.25">
      <c r="A23" t="s">
        <v>10</v>
      </c>
      <c r="B23" s="2">
        <v>-0.64616398794029561</v>
      </c>
      <c r="C23" s="2">
        <v>35.337271236885854</v>
      </c>
      <c r="D23" s="2">
        <v>-26.464373892548561</v>
      </c>
      <c r="E23" s="2">
        <v>-9.5190613322775803</v>
      </c>
      <c r="F23" s="20">
        <f t="shared" si="0"/>
        <v>2.5</v>
      </c>
    </row>
    <row r="24" spans="1:6" x14ac:dyDescent="0.25">
      <c r="A24" t="s">
        <v>13</v>
      </c>
      <c r="B24" s="2">
        <v>0.34131817881169568</v>
      </c>
      <c r="C24" s="2">
        <v>46.067316866307415</v>
      </c>
      <c r="D24" s="2">
        <v>-31.613525538185549</v>
      </c>
      <c r="E24" s="2">
        <v>-14.112473149310167</v>
      </c>
      <c r="F24" s="20">
        <f t="shared" si="0"/>
        <v>3.5</v>
      </c>
    </row>
    <row r="25" spans="1:6" x14ac:dyDescent="0.25">
      <c r="A25" t="s">
        <v>11</v>
      </c>
      <c r="B25" s="2">
        <v>10.189955653062581</v>
      </c>
      <c r="C25" s="2">
        <v>4.777781821828377</v>
      </c>
      <c r="D25" s="2">
        <v>7.8810443903771343</v>
      </c>
      <c r="E25" s="2">
        <v>-2.4688705591429283</v>
      </c>
      <c r="F25" s="20">
        <f t="shared" si="0"/>
        <v>4.5</v>
      </c>
    </row>
    <row r="26" spans="1:6" x14ac:dyDescent="0.25">
      <c r="A26" t="s">
        <v>18</v>
      </c>
      <c r="B26" s="2">
        <v>24.32885586987053</v>
      </c>
      <c r="C26" s="2">
        <v>76.75724905076882</v>
      </c>
      <c r="D26" s="2">
        <v>-41.781176211412919</v>
      </c>
      <c r="E26" s="2">
        <v>-10.647216969485388</v>
      </c>
      <c r="F26" s="20">
        <f t="shared" si="0"/>
        <v>5.5</v>
      </c>
    </row>
    <row r="27" spans="1:6" x14ac:dyDescent="0.25">
      <c r="A27" t="s">
        <v>9</v>
      </c>
      <c r="B27" s="2">
        <v>76.108793607708805</v>
      </c>
      <c r="C27" s="2">
        <v>48.115748969921739</v>
      </c>
      <c r="D27" s="2">
        <v>30.458314528640113</v>
      </c>
      <c r="E27" s="2">
        <v>-2.4652698908529995</v>
      </c>
      <c r="F27" s="20">
        <f t="shared" si="0"/>
        <v>6.5</v>
      </c>
    </row>
    <row r="28" spans="1:6" x14ac:dyDescent="0.25">
      <c r="A28" t="s">
        <v>17</v>
      </c>
      <c r="B28" s="2">
        <v>83.589130104577876</v>
      </c>
      <c r="C28" s="2">
        <v>69.704196262594721</v>
      </c>
      <c r="D28" s="2">
        <v>12.872532996398837</v>
      </c>
      <c r="E28" s="2">
        <v>1.0124008455843536</v>
      </c>
      <c r="F28" s="20">
        <f t="shared" si="0"/>
        <v>7.5</v>
      </c>
    </row>
    <row r="29" spans="1:6" x14ac:dyDescent="0.25">
      <c r="A29" t="s">
        <v>14</v>
      </c>
      <c r="B29" s="2">
        <v>114.7864008225266</v>
      </c>
      <c r="C29" s="2">
        <v>56.58637079078197</v>
      </c>
      <c r="D29" s="2">
        <v>64.75787418035533</v>
      </c>
      <c r="E29" s="2">
        <v>-6.5578441486106875</v>
      </c>
      <c r="F29" s="20">
        <f t="shared" si="0"/>
        <v>8.5</v>
      </c>
    </row>
    <row r="30" spans="1:6" x14ac:dyDescent="0.25">
      <c r="A30" t="s">
        <v>165</v>
      </c>
      <c r="B30" s="2">
        <v>128.74283454236684</v>
      </c>
      <c r="C30" s="2">
        <v>85.750030899721395</v>
      </c>
      <c r="D30" s="2">
        <v>56.690169355443338</v>
      </c>
      <c r="E30" s="2">
        <v>-13.697365712797945</v>
      </c>
      <c r="F30" s="20">
        <f t="shared" si="0"/>
        <v>9.5</v>
      </c>
    </row>
    <row r="31" spans="1:6" x14ac:dyDescent="0.25">
      <c r="A31" t="s">
        <v>12</v>
      </c>
      <c r="B31" s="2">
        <v>162.90739314971361</v>
      </c>
      <c r="C31" s="2">
        <v>210.44798588227249</v>
      </c>
      <c r="D31" s="2">
        <v>-129.2386187892632</v>
      </c>
      <c r="E31" s="2">
        <v>81.698026056704364</v>
      </c>
      <c r="F31" s="20">
        <f t="shared" si="0"/>
        <v>10.5</v>
      </c>
    </row>
    <row r="32" spans="1:6" x14ac:dyDescent="0.25">
      <c r="A32" t="s">
        <v>15</v>
      </c>
      <c r="B32" s="2">
        <v>181.07568807503054</v>
      </c>
      <c r="C32" s="2">
        <v>82.067870878989567</v>
      </c>
      <c r="D32" s="2">
        <v>94.776428854421766</v>
      </c>
      <c r="E32" s="2">
        <v>4.2313883416192599</v>
      </c>
      <c r="F32" s="20">
        <f t="shared" si="0"/>
        <v>11.5</v>
      </c>
    </row>
    <row r="33" spans="1:6" x14ac:dyDescent="0.25">
      <c r="A33" t="s">
        <v>7</v>
      </c>
      <c r="B33" s="2">
        <v>192.31677212176913</v>
      </c>
      <c r="C33" s="2">
        <v>118.07223123794513</v>
      </c>
      <c r="D33" s="2">
        <v>69.060399993517763</v>
      </c>
      <c r="E33" s="2">
        <v>5.1841408903062263</v>
      </c>
      <c r="F33" s="20">
        <f t="shared" si="0"/>
        <v>12.5</v>
      </c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8"/>
  <sheetViews>
    <sheetView zoomScale="85" zoomScaleNormal="85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166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t="s">
        <v>14</v>
      </c>
      <c r="B3" s="44">
        <v>0.41910436538653328</v>
      </c>
      <c r="C3" s="44">
        <v>0.23171446540282853</v>
      </c>
      <c r="D3" s="23">
        <f t="shared" ref="D3:D15" si="0">SUM(B3:C3)</f>
        <v>0.65081883078936187</v>
      </c>
      <c r="E3" s="1">
        <v>-0.3770887592906364</v>
      </c>
      <c r="F3" s="6">
        <v>-7.6462241498047812E-2</v>
      </c>
      <c r="G3" s="23">
        <f t="shared" ref="G3:G15" si="1">B3+C3+E3+F3</f>
        <v>0.19726783000067766</v>
      </c>
      <c r="H3" s="45"/>
      <c r="I3" s="43">
        <v>0.08</v>
      </c>
      <c r="J3" s="34">
        <f t="shared" ref="J3:J15" si="2">G3/D3</f>
        <v>0.30310713315012172</v>
      </c>
      <c r="K3" s="23">
        <f t="shared" ref="K3:K15" si="3">-E3</f>
        <v>0.3770887592906364</v>
      </c>
      <c r="L3" s="23">
        <f t="shared" ref="L3:L15" si="4">ABS(B3)</f>
        <v>0.41910436538653328</v>
      </c>
      <c r="M3" s="46">
        <v>0.6</v>
      </c>
      <c r="N3" s="2">
        <v>1.5789169196162525</v>
      </c>
      <c r="O3" s="31"/>
      <c r="P3" s="26">
        <v>0.3</v>
      </c>
      <c r="Q3" s="26" t="str">
        <f>VLOOKUP(R3,tensions!$C$1:$H$1079,6,FALSE)</f>
        <v>Très fort</v>
      </c>
      <c r="R3" s="26" t="str">
        <f>A3&amp;$A$17</f>
        <v>Pays de la LoireIngénieurs et cadres techniques de l'industrie</v>
      </c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t="s">
        <v>165</v>
      </c>
      <c r="B4" s="44">
        <v>0.3220421313013575</v>
      </c>
      <c r="C4" s="44">
        <v>0.27642547560189507</v>
      </c>
      <c r="D4" s="23">
        <f t="shared" si="0"/>
        <v>0.59846760690325262</v>
      </c>
      <c r="E4" s="1">
        <v>-0.37219927335622316</v>
      </c>
      <c r="F4" s="6">
        <v>-4.8828476418081385E-2</v>
      </c>
      <c r="G4" s="23">
        <f t="shared" si="1"/>
        <v>0.17743985712894808</v>
      </c>
      <c r="H4" s="45"/>
      <c r="I4" s="43">
        <f t="shared" ref="I4:I15" si="5">I3+C3+IF(B3&gt;0,B3,0)+IF(F3&gt;0,F3,0)-IF(B4&gt;0,B4,0)-IF(F4&gt;0,F4,0)-C4</f>
        <v>0.13235122388610926</v>
      </c>
      <c r="J4" s="23">
        <f t="shared" si="2"/>
        <v>0.296490328101639</v>
      </c>
      <c r="K4" s="23">
        <f t="shared" si="3"/>
        <v>0.37219927335622316</v>
      </c>
      <c r="L4" s="23">
        <f t="shared" si="4"/>
        <v>0.3220421313013575</v>
      </c>
      <c r="M4" s="46">
        <f t="shared" ref="M4:M15" si="6">M3+1.15</f>
        <v>1.75</v>
      </c>
      <c r="N4" s="2">
        <v>2.2668183971388181</v>
      </c>
      <c r="O4" s="26"/>
      <c r="P4" s="26">
        <v>0.3</v>
      </c>
      <c r="Q4" s="26" t="str">
        <f>VLOOKUP(R4,tensions!$C$1:$H$1079,6,FALSE)</f>
        <v>Très fort</v>
      </c>
      <c r="R4" s="26" t="str">
        <f t="shared" ref="R4:R15" si="7">A4&amp;$A$17</f>
        <v>Nouvelle AquitaineIngénieurs et cadres techniques de l'industrie</v>
      </c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t="s">
        <v>9</v>
      </c>
      <c r="B5" s="44">
        <v>0.3054692656660411</v>
      </c>
      <c r="C5" s="44">
        <v>0.25818624841458476</v>
      </c>
      <c r="D5" s="23">
        <f t="shared" si="0"/>
        <v>0.56365551408062586</v>
      </c>
      <c r="E5" s="1">
        <v>-0.34747232370295317</v>
      </c>
      <c r="F5" s="6">
        <v>-4.509112546444323E-2</v>
      </c>
      <c r="G5" s="23">
        <f t="shared" si="1"/>
        <v>0.17109206491322948</v>
      </c>
      <c r="H5" s="45"/>
      <c r="I5" s="43">
        <f t="shared" si="5"/>
        <v>0.16716331670873597</v>
      </c>
      <c r="J5" s="23">
        <f t="shared" si="2"/>
        <v>0.30354012448950562</v>
      </c>
      <c r="K5" s="23">
        <f t="shared" si="3"/>
        <v>0.34747232370295317</v>
      </c>
      <c r="L5" s="23">
        <f t="shared" si="4"/>
        <v>0.3054692656660411</v>
      </c>
      <c r="M5" s="46">
        <f t="shared" si="6"/>
        <v>2.9</v>
      </c>
      <c r="N5" s="2">
        <v>1.3107596112870494</v>
      </c>
      <c r="O5" s="26"/>
      <c r="P5" s="26">
        <v>0.3</v>
      </c>
      <c r="Q5" s="26" t="str">
        <f>VLOOKUP(R5,tensions!$C$1:$H$1079,6,FALSE)</f>
        <v>Très fort</v>
      </c>
      <c r="R5" s="26" t="str">
        <f t="shared" si="7"/>
        <v>BretagneIngénieurs et cadres techniques de l'industrie</v>
      </c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t="s">
        <v>15</v>
      </c>
      <c r="B6" s="44">
        <v>0.35774929652879062</v>
      </c>
      <c r="C6" s="44">
        <v>0.2446046846592031</v>
      </c>
      <c r="D6" s="23">
        <f t="shared" si="0"/>
        <v>0.60235398118799366</v>
      </c>
      <c r="E6" s="1">
        <v>-0.40564020040282239</v>
      </c>
      <c r="F6" s="6">
        <v>-2.8210535583485019E-2</v>
      </c>
      <c r="G6" s="23">
        <f t="shared" si="1"/>
        <v>0.16850324520168625</v>
      </c>
      <c r="H6" s="45"/>
      <c r="I6" s="43">
        <f t="shared" si="5"/>
        <v>0.12846484960136811</v>
      </c>
      <c r="J6" s="23">
        <f t="shared" si="2"/>
        <v>0.27974123267078843</v>
      </c>
      <c r="K6" s="23">
        <f t="shared" si="3"/>
        <v>0.40564020040282239</v>
      </c>
      <c r="L6" s="23">
        <f t="shared" si="4"/>
        <v>0.35774929652879062</v>
      </c>
      <c r="M6" s="46">
        <f t="shared" si="6"/>
        <v>4.05</v>
      </c>
      <c r="N6" s="2">
        <v>3.6774045771357349</v>
      </c>
      <c r="O6" s="26"/>
      <c r="P6" s="26">
        <v>0.3</v>
      </c>
      <c r="Q6" s="26" t="str">
        <f>VLOOKUP(R6,tensions!$C$1:$H$1079,6,FALSE)</f>
        <v>Très fort</v>
      </c>
      <c r="R6" s="26" t="str">
        <f t="shared" si="7"/>
        <v>OccitanieIngénieurs et cadres techniques de l'industrie</v>
      </c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t="s">
        <v>17</v>
      </c>
      <c r="B7" s="44">
        <v>0.22156968349319162</v>
      </c>
      <c r="C7" s="44">
        <v>0.28031593031990565</v>
      </c>
      <c r="D7" s="23">
        <f t="shared" si="0"/>
        <v>0.50188561381309726</v>
      </c>
      <c r="E7" s="1">
        <v>-0.3506091477917696</v>
      </c>
      <c r="F7" s="6">
        <v>-2.878356525159147E-2</v>
      </c>
      <c r="G7" s="23">
        <f t="shared" si="1"/>
        <v>0.12249290076973619</v>
      </c>
      <c r="H7" s="45"/>
      <c r="I7" s="43">
        <f t="shared" si="5"/>
        <v>0.22893321697626456</v>
      </c>
      <c r="J7" s="23">
        <f t="shared" si="2"/>
        <v>0.24406537545296661</v>
      </c>
      <c r="K7" s="23">
        <f t="shared" si="3"/>
        <v>0.3506091477917696</v>
      </c>
      <c r="L7" s="23">
        <f t="shared" si="4"/>
        <v>0.22156968349319162</v>
      </c>
      <c r="M7" s="46">
        <f t="shared" si="6"/>
        <v>5.1999999999999993</v>
      </c>
      <c r="N7" s="2">
        <v>1.6438248093178123</v>
      </c>
      <c r="O7" s="31"/>
      <c r="P7" s="26">
        <v>0.3</v>
      </c>
      <c r="Q7" s="26" t="str">
        <f>VLOOKUP(R7,tensions!$C$1:$H$1079,6,FALSE)</f>
        <v>Très fort</v>
      </c>
      <c r="R7" s="26" t="str">
        <f t="shared" si="7"/>
        <v>Provence-Alpes-Côte d'AzurIngénieurs et cadres techniques de l'industrie</v>
      </c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t="s">
        <v>7</v>
      </c>
      <c r="B8" s="44">
        <v>0.22573576449460173</v>
      </c>
      <c r="C8" s="44">
        <v>0.27615158346280227</v>
      </c>
      <c r="D8" s="23">
        <f t="shared" si="0"/>
        <v>0.50188734795740397</v>
      </c>
      <c r="E8" s="1">
        <v>-0.39008615788972428</v>
      </c>
      <c r="F8" s="6">
        <v>-1.9913938340482589E-2</v>
      </c>
      <c r="G8" s="23">
        <f t="shared" si="1"/>
        <v>9.1887251727197097E-2</v>
      </c>
      <c r="H8" s="45"/>
      <c r="I8" s="43">
        <f t="shared" si="5"/>
        <v>0.2289314828319578</v>
      </c>
      <c r="J8" s="23">
        <f t="shared" si="2"/>
        <v>0.18308341921979615</v>
      </c>
      <c r="K8" s="23">
        <f t="shared" si="3"/>
        <v>0.39008615788972428</v>
      </c>
      <c r="L8" s="23">
        <f t="shared" si="4"/>
        <v>0.22573576449460173</v>
      </c>
      <c r="M8" s="46">
        <f t="shared" si="6"/>
        <v>6.35</v>
      </c>
      <c r="N8" s="2">
        <v>2.772047226495054</v>
      </c>
      <c r="O8" s="31"/>
      <c r="P8" s="26">
        <v>0.3</v>
      </c>
      <c r="Q8" s="26" t="str">
        <f>VLOOKUP(R8,tensions!$C$1:$H$1079,6,FALSE)</f>
        <v>Très fort</v>
      </c>
      <c r="R8" s="26" t="str">
        <f t="shared" si="7"/>
        <v>Auvergne-Rhône-AlpesIngénieurs et cadres techniques de l'industrie</v>
      </c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t="s">
        <v>34</v>
      </c>
      <c r="B9" s="44">
        <v>0.23087274950075048</v>
      </c>
      <c r="C9" s="44">
        <v>0.2605041890516856</v>
      </c>
      <c r="D9" s="23">
        <f t="shared" si="0"/>
        <v>0.49137693855243608</v>
      </c>
      <c r="E9" s="1">
        <v>-0.4332476126915355</v>
      </c>
      <c r="F9" s="6">
        <v>0</v>
      </c>
      <c r="G9" s="23">
        <f t="shared" si="1"/>
        <v>5.8129325860900583E-2</v>
      </c>
      <c r="H9" s="45"/>
      <c r="I9" s="43">
        <f t="shared" si="5"/>
        <v>0.23944189223692575</v>
      </c>
      <c r="J9" s="23">
        <f t="shared" si="2"/>
        <v>0.11829884819614393</v>
      </c>
      <c r="K9" s="23">
        <f t="shared" si="3"/>
        <v>0.4332476126915355</v>
      </c>
      <c r="L9" s="23">
        <f t="shared" si="4"/>
        <v>0.23087274950075048</v>
      </c>
      <c r="M9" s="46">
        <f t="shared" si="6"/>
        <v>7.5</v>
      </c>
      <c r="N9" s="2">
        <v>18.946211789239442</v>
      </c>
      <c r="O9" s="31"/>
      <c r="P9" s="26">
        <v>0.3</v>
      </c>
      <c r="Q9" s="26" t="str">
        <f>VLOOKUP(R9,tensions!$C$1:$H$1079,6,FALSE)</f>
        <v>Très fort</v>
      </c>
      <c r="R9" s="26" t="str">
        <f t="shared" si="7"/>
        <v>France métropolitaineIngénieurs et cadres techniques de l'industrie</v>
      </c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t="s">
        <v>19</v>
      </c>
      <c r="B10" s="44">
        <v>0.16439093064293275</v>
      </c>
      <c r="C10" s="44">
        <v>0.28376858927270754</v>
      </c>
      <c r="D10" s="23">
        <f t="shared" si="0"/>
        <v>0.44815951991564029</v>
      </c>
      <c r="E10" s="1">
        <v>-0.43259334382957954</v>
      </c>
      <c r="F10" s="6">
        <v>4.0447226331230698E-2</v>
      </c>
      <c r="G10" s="23">
        <f t="shared" si="1"/>
        <v>5.6013402417291455E-2</v>
      </c>
      <c r="H10" s="45"/>
      <c r="I10" s="43">
        <f t="shared" si="5"/>
        <v>0.24221208454249088</v>
      </c>
      <c r="J10" s="23">
        <f t="shared" si="2"/>
        <v>0.12498541239921711</v>
      </c>
      <c r="K10" s="23">
        <f t="shared" si="3"/>
        <v>0.43259334382957954</v>
      </c>
      <c r="L10" s="23">
        <f t="shared" si="4"/>
        <v>0.16439093064293275</v>
      </c>
      <c r="M10" s="46">
        <f t="shared" si="6"/>
        <v>8.65</v>
      </c>
      <c r="N10" s="2">
        <v>2.3300762716195185</v>
      </c>
      <c r="O10" s="26"/>
      <c r="P10" s="26">
        <v>0.3</v>
      </c>
      <c r="Q10" s="26" t="str">
        <f>VLOOKUP(R10,tensions!$C$1:$H$1079,6,FALSE)</f>
        <v>Très fort</v>
      </c>
      <c r="R10" s="26" t="str">
        <f t="shared" si="7"/>
        <v>Grand EstIngénieurs et cadres techniques de l'industrie</v>
      </c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t="s">
        <v>10</v>
      </c>
      <c r="B11" s="44">
        <v>0.14687539098753985</v>
      </c>
      <c r="C11" s="44">
        <v>0.2893495936125734</v>
      </c>
      <c r="D11" s="23">
        <f t="shared" si="0"/>
        <v>0.43622498460011327</v>
      </c>
      <c r="E11" s="1">
        <v>-0.40939691622314223</v>
      </c>
      <c r="F11" s="6">
        <v>2.3493242156593288E-3</v>
      </c>
      <c r="G11" s="23">
        <f t="shared" si="1"/>
        <v>2.9177392592630379E-2</v>
      </c>
      <c r="H11" s="3"/>
      <c r="I11" s="43">
        <f t="shared" si="5"/>
        <v>0.29224452197358919</v>
      </c>
      <c r="J11" s="23">
        <f t="shared" si="2"/>
        <v>6.6886110660023854E-2</v>
      </c>
      <c r="K11" s="23">
        <f t="shared" si="3"/>
        <v>0.40939691622314223</v>
      </c>
      <c r="L11" s="23">
        <f t="shared" si="4"/>
        <v>0.14687539098753985</v>
      </c>
      <c r="M11" s="46">
        <f t="shared" si="6"/>
        <v>9.8000000000000007</v>
      </c>
      <c r="N11" s="2">
        <v>0.3549928719106541</v>
      </c>
      <c r="O11" s="26"/>
      <c r="P11" s="26">
        <v>0.3</v>
      </c>
      <c r="Q11" s="26" t="str">
        <f>VLOOKUP(R11,tensions!$C$1:$H$1079,6,FALSE)</f>
        <v>Très fort</v>
      </c>
      <c r="R11" s="26" t="str">
        <f t="shared" si="7"/>
        <v>Centre-Val de LoireIngénieurs et cadres techniques de l'industrie</v>
      </c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t="s">
        <v>18</v>
      </c>
      <c r="B12" s="44">
        <v>0.21422112023995374</v>
      </c>
      <c r="C12" s="44">
        <v>0.25121317307211605</v>
      </c>
      <c r="D12" s="23">
        <f t="shared" si="0"/>
        <v>0.46543429331206976</v>
      </c>
      <c r="E12" s="1">
        <v>-0.4610993407158796</v>
      </c>
      <c r="F12" s="6">
        <v>-2.0985269981220679E-3</v>
      </c>
      <c r="G12" s="23">
        <f t="shared" si="1"/>
        <v>2.2364255980680879E-3</v>
      </c>
      <c r="H12" s="45"/>
      <c r="I12" s="43">
        <f t="shared" si="5"/>
        <v>0.26538453747729202</v>
      </c>
      <c r="J12" s="23">
        <f t="shared" si="2"/>
        <v>4.8050296899128219E-3</v>
      </c>
      <c r="K12" s="23">
        <f t="shared" si="3"/>
        <v>0.4610993407158796</v>
      </c>
      <c r="L12" s="23">
        <f t="shared" si="4"/>
        <v>0.21422112023995374</v>
      </c>
      <c r="M12" s="46">
        <f t="shared" si="6"/>
        <v>10.950000000000001</v>
      </c>
      <c r="N12" s="2">
        <v>-1.686259696729131E-2</v>
      </c>
      <c r="O12" s="31"/>
      <c r="P12" s="26">
        <v>0.3</v>
      </c>
      <c r="Q12" s="26" t="str">
        <f>VLOOKUP(R12,tensions!$C$1:$H$1079,6,FALSE)</f>
        <v>Très fort</v>
      </c>
      <c r="R12" s="26" t="str">
        <f t="shared" si="7"/>
        <v>Hauts-de-FranceIngénieurs et cadres techniques de l'industrie</v>
      </c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s="19" t="s">
        <v>12</v>
      </c>
      <c r="B13" s="44">
        <v>0.1975457124776081</v>
      </c>
      <c r="C13" s="44">
        <v>0.24428031234066469</v>
      </c>
      <c r="D13" s="23">
        <f t="shared" si="0"/>
        <v>0.44182602481827282</v>
      </c>
      <c r="E13" s="23">
        <v>-0.50726857028068961</v>
      </c>
      <c r="F13" s="34">
        <v>4.4761216500871684E-2</v>
      </c>
      <c r="G13" s="23">
        <f t="shared" si="1"/>
        <v>-2.0681328961545106E-2</v>
      </c>
      <c r="H13" s="45"/>
      <c r="I13" s="43">
        <f t="shared" si="5"/>
        <v>0.24423158947021736</v>
      </c>
      <c r="J13" s="23">
        <f t="shared" si="2"/>
        <v>-4.680876136721808E-2</v>
      </c>
      <c r="K13" s="23">
        <f t="shared" si="3"/>
        <v>0.50726857028068961</v>
      </c>
      <c r="L13" s="23">
        <f t="shared" si="4"/>
        <v>0.1975457124776081</v>
      </c>
      <c r="M13" s="46">
        <f t="shared" si="6"/>
        <v>12.100000000000001</v>
      </c>
      <c r="N13" s="25">
        <v>4.4905523381530958</v>
      </c>
      <c r="O13" s="31"/>
      <c r="P13" s="26">
        <v>0.3</v>
      </c>
      <c r="Q13" s="26" t="str">
        <f>VLOOKUP(R13,tensions!$C$1:$H$1079,6,FALSE)</f>
        <v>Très fort</v>
      </c>
      <c r="R13" s="26" t="str">
        <f t="shared" si="7"/>
        <v>Île-de-FranceIngénieurs et cadres techniques de l'industrie</v>
      </c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t="s">
        <v>8</v>
      </c>
      <c r="B14" s="44">
        <v>6.4575573883858747E-2</v>
      </c>
      <c r="C14" s="44">
        <v>0.3283075345027533</v>
      </c>
      <c r="D14" s="23">
        <f t="shared" si="0"/>
        <v>0.39288310838661206</v>
      </c>
      <c r="E14" s="1">
        <v>-0.39802417624056607</v>
      </c>
      <c r="F14" s="6">
        <v>-2.1528769228497894E-2</v>
      </c>
      <c r="G14" s="23">
        <f t="shared" si="1"/>
        <v>-2.6669837082451912E-2</v>
      </c>
      <c r="H14" s="45"/>
      <c r="I14" s="43">
        <f t="shared" si="5"/>
        <v>0.33793572240274994</v>
      </c>
      <c r="J14" s="23">
        <f t="shared" si="2"/>
        <v>-6.7882371405511704E-2</v>
      </c>
      <c r="K14" s="23">
        <f t="shared" si="3"/>
        <v>0.39802417624056607</v>
      </c>
      <c r="L14" s="23">
        <f t="shared" si="4"/>
        <v>6.4575573883858747E-2</v>
      </c>
      <c r="M14" s="46">
        <f t="shared" si="6"/>
        <v>13.250000000000002</v>
      </c>
      <c r="N14" s="2">
        <v>-0.58191937150874473</v>
      </c>
      <c r="O14" s="31"/>
      <c r="P14" s="26">
        <v>0.3</v>
      </c>
      <c r="Q14" s="26" t="str">
        <f>VLOOKUP(R14,tensions!$C$1:$H$1079,6,FALSE)</f>
        <v>Très fort</v>
      </c>
      <c r="R14" s="26" t="str">
        <f t="shared" si="7"/>
        <v>Bourgogne-Franche-ComtéIngénieurs et cadres techniques de l'industrie</v>
      </c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t="s">
        <v>13</v>
      </c>
      <c r="B15" s="44">
        <v>0.11040951035204251</v>
      </c>
      <c r="C15" s="44">
        <v>0.26362130443991139</v>
      </c>
      <c r="D15" s="23">
        <f t="shared" si="0"/>
        <v>0.37403081479195388</v>
      </c>
      <c r="E15" s="1">
        <v>-0.42020477854478716</v>
      </c>
      <c r="F15" s="6">
        <v>-4.8470553141068207E-3</v>
      </c>
      <c r="G15" s="23">
        <f t="shared" si="1"/>
        <v>-5.10210190669401E-2</v>
      </c>
      <c r="H15" s="45"/>
      <c r="I15" s="43">
        <f t="shared" si="5"/>
        <v>0.35678801599740806</v>
      </c>
      <c r="J15" s="23">
        <f t="shared" si="2"/>
        <v>-0.1364085980330775</v>
      </c>
      <c r="K15" s="23">
        <f t="shared" si="3"/>
        <v>0.42020477854478716</v>
      </c>
      <c r="L15" s="23">
        <f t="shared" si="4"/>
        <v>0.11040951035204251</v>
      </c>
      <c r="M15" s="46">
        <f t="shared" si="6"/>
        <v>14.400000000000002</v>
      </c>
      <c r="N15" s="2">
        <v>-0.73444323181310178</v>
      </c>
      <c r="O15" s="31"/>
      <c r="P15" s="26">
        <v>0.3</v>
      </c>
      <c r="Q15" s="26" t="str">
        <f>VLOOKUP(R15,tensions!$C$1:$H$1079,6,FALSE)</f>
        <v>Très fort</v>
      </c>
      <c r="R15" s="26" t="str">
        <f t="shared" si="7"/>
        <v>NormandieIngénieurs et cadres techniques de l'industrie</v>
      </c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C16" s="11"/>
      <c r="E16" s="2"/>
      <c r="F16" s="2"/>
      <c r="G16" s="2"/>
      <c r="P16" s="3"/>
    </row>
    <row r="17" spans="1:18" x14ac:dyDescent="0.25">
      <c r="A17" t="s">
        <v>82</v>
      </c>
      <c r="B17" s="2"/>
      <c r="C17" s="2"/>
      <c r="D17" s="2"/>
      <c r="E17" s="2"/>
      <c r="F17" s="2"/>
      <c r="G17" s="2"/>
      <c r="I17" s="2"/>
      <c r="J17" s="2"/>
      <c r="L17" s="2"/>
    </row>
    <row r="18" spans="1:18" x14ac:dyDescent="0.25">
      <c r="B18" s="2"/>
      <c r="C18" s="2"/>
      <c r="D18" s="2"/>
      <c r="E18" s="2"/>
      <c r="F18" s="2"/>
      <c r="G18" s="1"/>
      <c r="H18" s="2"/>
      <c r="I18" s="2"/>
      <c r="J18" s="2"/>
      <c r="K18" s="2"/>
      <c r="L18" s="2"/>
    </row>
    <row r="19" spans="1:18" x14ac:dyDescent="0.25">
      <c r="A19" s="3"/>
      <c r="B19" s="23"/>
      <c r="C19" s="25"/>
      <c r="D19" s="2"/>
      <c r="E19" s="2"/>
      <c r="F19" s="2"/>
      <c r="H19" s="2"/>
      <c r="I19" s="2"/>
      <c r="J19" s="2"/>
      <c r="K19" s="2"/>
      <c r="L19" s="2"/>
    </row>
    <row r="20" spans="1:18" x14ac:dyDescent="0.25">
      <c r="A20" s="3"/>
      <c r="B20" s="23"/>
      <c r="C20" s="3"/>
      <c r="D20" s="2"/>
      <c r="E20" s="2"/>
      <c r="F20" s="2"/>
      <c r="H20" s="2"/>
      <c r="I20" s="1"/>
      <c r="J20" s="1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2"/>
      <c r="J21" s="2"/>
      <c r="K21" s="2"/>
      <c r="L21" s="2"/>
    </row>
    <row r="22" spans="1:18" x14ac:dyDescent="0.25">
      <c r="A22" s="3"/>
      <c r="B22" s="23"/>
      <c r="C22" s="25"/>
      <c r="D22" s="2"/>
      <c r="E22" s="2"/>
      <c r="F22" s="2"/>
      <c r="H22" s="2"/>
      <c r="I22" s="2"/>
      <c r="J22" s="2"/>
      <c r="K22" s="2"/>
      <c r="L22" s="2"/>
      <c r="R22" s="24"/>
    </row>
    <row r="23" spans="1:18" x14ac:dyDescent="0.25">
      <c r="A23" s="3"/>
      <c r="B23" s="23"/>
      <c r="C23" s="3"/>
      <c r="D23" s="2"/>
      <c r="E23" s="2"/>
      <c r="F23" s="2"/>
      <c r="H23" s="2"/>
      <c r="I23" s="2"/>
      <c r="J23" s="2"/>
      <c r="K23" s="2"/>
      <c r="L23" s="2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</row>
    <row r="34" spans="1:17" x14ac:dyDescent="0.25">
      <c r="D34" s="2"/>
      <c r="E34" s="2"/>
      <c r="F34" s="2"/>
      <c r="G34" s="1"/>
      <c r="H34" s="2"/>
      <c r="I34" s="2"/>
      <c r="J34" s="2"/>
      <c r="K34" s="2"/>
      <c r="O34" s="2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N35" s="2"/>
      <c r="O35" s="2"/>
    </row>
    <row r="36" spans="1:17" x14ac:dyDescent="0.25">
      <c r="N36" s="2"/>
      <c r="O36" s="2"/>
      <c r="P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  <c r="Q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B45" s="2"/>
      <c r="C45" s="2"/>
      <c r="N45" s="2"/>
      <c r="O45" s="2"/>
      <c r="P45" s="2"/>
      <c r="Q45" s="2"/>
    </row>
    <row r="46" spans="1:17" x14ac:dyDescent="0.25"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</sheetData>
  <autoFilter ref="A2:N2">
    <sortState ref="A3:N15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zoomScale="85" zoomScaleNormal="85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272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19" t="s">
        <v>15</v>
      </c>
      <c r="B3" s="29">
        <v>-0.21731839739935219</v>
      </c>
      <c r="C3" s="29">
        <v>0.3604368435805409</v>
      </c>
      <c r="D3" s="23">
        <f t="shared" ref="D3:D16" si="0">SUM(B3:C3)</f>
        <v>0.14311844618118871</v>
      </c>
      <c r="E3" s="29">
        <v>-0.13245258762041687</v>
      </c>
      <c r="F3" s="29">
        <v>-4.694460613097042E-3</v>
      </c>
      <c r="G3" s="23">
        <f t="shared" ref="G3:G16" si="1">B3+C3+E3+F3</f>
        <v>5.9713979476748039E-3</v>
      </c>
      <c r="H3" s="45"/>
      <c r="I3" s="43">
        <v>7.4999999999999997E-2</v>
      </c>
      <c r="J3" s="23">
        <f t="shared" ref="J3:J16" si="2">G3/D3</f>
        <v>4.172346826708126E-2</v>
      </c>
      <c r="K3" s="23">
        <f t="shared" ref="K3:K16" si="3">-E3</f>
        <v>0.13245258762041687</v>
      </c>
      <c r="L3" s="23">
        <f t="shared" ref="L3:L16" si="4">ABS(B3)</f>
        <v>0.21731839739935219</v>
      </c>
      <c r="M3" s="46">
        <f t="shared" ref="M3:M14" si="5">M4-1.075</f>
        <v>0.52500000000000346</v>
      </c>
      <c r="N3" s="2">
        <v>0.35956476096272671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10</v>
      </c>
      <c r="B4" s="29">
        <v>-0.24268803133167416</v>
      </c>
      <c r="C4" s="29">
        <v>0.37865565658568534</v>
      </c>
      <c r="D4" s="23">
        <f t="shared" si="0"/>
        <v>0.13596762525401118</v>
      </c>
      <c r="E4" s="29">
        <v>-0.15148644363543515</v>
      </c>
      <c r="F4" s="29">
        <v>5.1338107520809365E-3</v>
      </c>
      <c r="G4" s="23">
        <f t="shared" si="1"/>
        <v>-1.0385007629343029E-2</v>
      </c>
      <c r="H4" s="45"/>
      <c r="I4" s="43">
        <f>I3+C3+IF(B3&gt;0,B3,0)+IF(F3&gt;0,F3,0)-IF(B4&gt;0,B4,0)-IF(F4&gt;0,F4,0)-C4</f>
        <v>5.1647376242774656E-2</v>
      </c>
      <c r="J4" s="23">
        <f t="shared" si="2"/>
        <v>-7.6378532094989723E-2</v>
      </c>
      <c r="K4" s="23">
        <f t="shared" si="3"/>
        <v>0.15148644363543515</v>
      </c>
      <c r="L4" s="23">
        <f t="shared" si="4"/>
        <v>0.24268803133167416</v>
      </c>
      <c r="M4" s="46">
        <f t="shared" si="5"/>
        <v>1.6000000000000034</v>
      </c>
      <c r="N4" s="2">
        <v>-0.26234100402355143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13</v>
      </c>
      <c r="B5" s="29">
        <v>-0.22206842452432662</v>
      </c>
      <c r="C5" s="29">
        <v>0.35497000520394312</v>
      </c>
      <c r="D5" s="23">
        <f t="shared" si="0"/>
        <v>0.13290158067961649</v>
      </c>
      <c r="E5" s="29">
        <v>-0.15267742035113585</v>
      </c>
      <c r="F5" s="29">
        <v>-2.1140772881838819E-3</v>
      </c>
      <c r="G5" s="23">
        <f t="shared" si="1"/>
        <v>-2.1889916959703239E-2</v>
      </c>
      <c r="H5" s="45"/>
      <c r="I5" s="43">
        <f t="shared" ref="I5:I16" si="6">I4+C4+IF(B4&gt;0,B4,0)+IF(F4&gt;0,F4,0)-IF(B5&gt;0,B5,0)-IF(F5&gt;0,F5,0)-C5</f>
        <v>8.0466838376597793E-2</v>
      </c>
      <c r="J5" s="23">
        <f t="shared" si="2"/>
        <v>-0.16470772467690115</v>
      </c>
      <c r="K5" s="23">
        <f t="shared" si="3"/>
        <v>0.15267742035113585</v>
      </c>
      <c r="L5" s="23">
        <f t="shared" si="4"/>
        <v>0.22206842452432662</v>
      </c>
      <c r="M5" s="46">
        <f t="shared" si="5"/>
        <v>2.6750000000000034</v>
      </c>
      <c r="N5" s="2">
        <v>-0.7124359506963881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165</v>
      </c>
      <c r="B6" s="29">
        <v>-0.24221131867298032</v>
      </c>
      <c r="C6" s="29">
        <v>0.36760817572591004</v>
      </c>
      <c r="D6" s="23">
        <f t="shared" si="0"/>
        <v>0.12539685705292972</v>
      </c>
      <c r="E6" s="29">
        <v>-0.13935546545728444</v>
      </c>
      <c r="F6" s="29">
        <v>-8.3516416194704159E-3</v>
      </c>
      <c r="G6" s="23">
        <f t="shared" si="1"/>
        <v>-2.2310250023825143E-2</v>
      </c>
      <c r="H6" s="45"/>
      <c r="I6" s="43">
        <f t="shared" si="6"/>
        <v>6.7828667854630875E-2</v>
      </c>
      <c r="J6" s="23">
        <f t="shared" si="2"/>
        <v>-0.17791713881958013</v>
      </c>
      <c r="K6" s="23">
        <f t="shared" si="3"/>
        <v>0.13935546545728444</v>
      </c>
      <c r="L6" s="23">
        <f t="shared" si="4"/>
        <v>0.24221131867298032</v>
      </c>
      <c r="M6" s="46">
        <f t="shared" si="5"/>
        <v>3.7500000000000036</v>
      </c>
      <c r="N6" s="2">
        <v>-1.4210720910114709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19" t="s">
        <v>14</v>
      </c>
      <c r="B7" s="29">
        <v>-0.22114229231913513</v>
      </c>
      <c r="C7" s="29">
        <v>0.35512898059730447</v>
      </c>
      <c r="D7" s="23">
        <f t="shared" si="0"/>
        <v>0.13398668827816934</v>
      </c>
      <c r="E7" s="29">
        <v>-0.14894481968925383</v>
      </c>
      <c r="F7" s="29">
        <v>-1.2848597136192554E-2</v>
      </c>
      <c r="G7" s="23">
        <f t="shared" si="1"/>
        <v>-2.7806728547277039E-2</v>
      </c>
      <c r="H7" s="45"/>
      <c r="I7" s="43">
        <f t="shared" si="6"/>
        <v>8.0307862983236444E-2</v>
      </c>
      <c r="J7" s="34">
        <f t="shared" si="2"/>
        <v>-0.20753351623668448</v>
      </c>
      <c r="K7" s="23">
        <f t="shared" si="3"/>
        <v>0.14894481968925383</v>
      </c>
      <c r="L7" s="23">
        <f t="shared" si="4"/>
        <v>0.22114229231913513</v>
      </c>
      <c r="M7" s="46">
        <f t="shared" si="5"/>
        <v>4.8250000000000037</v>
      </c>
      <c r="N7" s="2">
        <v>-0.93066101663525103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8</v>
      </c>
      <c r="B8" s="29">
        <v>-0.25480583458665457</v>
      </c>
      <c r="C8" s="29">
        <v>0.3784953289673702</v>
      </c>
      <c r="D8" s="23">
        <f t="shared" si="0"/>
        <v>0.12368949438071564</v>
      </c>
      <c r="E8" s="29">
        <v>-0.15202489104963318</v>
      </c>
      <c r="F8" s="29">
        <v>-2.1994232458002992E-3</v>
      </c>
      <c r="G8" s="23">
        <f t="shared" si="1"/>
        <v>-3.0534819914717844E-2</v>
      </c>
      <c r="H8" s="45"/>
      <c r="I8" s="43">
        <f t="shared" si="6"/>
        <v>5.6941514613170707E-2</v>
      </c>
      <c r="J8" s="23">
        <f t="shared" si="2"/>
        <v>-0.24686672111967589</v>
      </c>
      <c r="K8" s="23">
        <f t="shared" si="3"/>
        <v>0.15202489104963318</v>
      </c>
      <c r="L8" s="23">
        <f t="shared" si="4"/>
        <v>0.25480583458665457</v>
      </c>
      <c r="M8" s="46">
        <f t="shared" si="5"/>
        <v>5.9000000000000039</v>
      </c>
      <c r="N8" s="2">
        <v>-0.82156533492828188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9</v>
      </c>
      <c r="B9" s="29">
        <v>-0.25061373050542474</v>
      </c>
      <c r="C9" s="29">
        <v>0.37061814247203245</v>
      </c>
      <c r="D9" s="23">
        <f t="shared" si="0"/>
        <v>0.12000441196660772</v>
      </c>
      <c r="E9" s="29">
        <v>-0.14668954515591065</v>
      </c>
      <c r="F9" s="29">
        <v>-6.6695408353849867E-3</v>
      </c>
      <c r="G9" s="23">
        <f t="shared" si="1"/>
        <v>-3.3354674024687919E-2</v>
      </c>
      <c r="H9" s="45"/>
      <c r="I9" s="43">
        <f t="shared" si="6"/>
        <v>6.4818701108508459E-2</v>
      </c>
      <c r="J9" s="23">
        <f t="shared" si="2"/>
        <v>-0.27794539782394961</v>
      </c>
      <c r="K9" s="23">
        <f t="shared" si="3"/>
        <v>0.14668954515591065</v>
      </c>
      <c r="L9" s="23">
        <f t="shared" si="4"/>
        <v>0.25061373050542474</v>
      </c>
      <c r="M9" s="46">
        <f t="shared" si="5"/>
        <v>6.9750000000000041</v>
      </c>
      <c r="N9" s="2">
        <v>-1.0138224851035791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34</v>
      </c>
      <c r="B10" s="29">
        <v>-0.24414257399378392</v>
      </c>
      <c r="C10" s="29">
        <v>0.35782712336994676</v>
      </c>
      <c r="D10" s="23">
        <f t="shared" si="0"/>
        <v>0.11368454937616285</v>
      </c>
      <c r="E10" s="29">
        <v>-0.15698846075835421</v>
      </c>
      <c r="F10" s="29">
        <v>0</v>
      </c>
      <c r="G10" s="23">
        <f t="shared" si="1"/>
        <v>-4.3303911382191362E-2</v>
      </c>
      <c r="H10" s="45"/>
      <c r="I10" s="43">
        <f t="shared" si="6"/>
        <v>7.7609720210594146E-2</v>
      </c>
      <c r="J10" s="23">
        <f t="shared" si="2"/>
        <v>-0.38091289994831296</v>
      </c>
      <c r="K10" s="23">
        <f t="shared" si="3"/>
        <v>0.15698846075835421</v>
      </c>
      <c r="L10" s="23">
        <f t="shared" si="4"/>
        <v>0.24414257399378392</v>
      </c>
      <c r="M10" s="46">
        <f t="shared" si="5"/>
        <v>8.0500000000000043</v>
      </c>
      <c r="N10" s="2">
        <v>-28.16707351396094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s="19" t="s">
        <v>19</v>
      </c>
      <c r="B11" s="29">
        <v>-0.24285640962956517</v>
      </c>
      <c r="C11" s="29">
        <v>0.36100126262905402</v>
      </c>
      <c r="D11" s="23">
        <f t="shared" si="0"/>
        <v>0.11814485299948885</v>
      </c>
      <c r="E11" s="29">
        <v>-0.17234678689712141</v>
      </c>
      <c r="F11" s="29">
        <v>-7.116858531200672E-4</v>
      </c>
      <c r="G11" s="23">
        <f t="shared" si="1"/>
        <v>-5.4913619750752624E-2</v>
      </c>
      <c r="H11" s="3"/>
      <c r="I11" s="43">
        <f t="shared" si="6"/>
        <v>7.443558095148689E-2</v>
      </c>
      <c r="J11" s="23">
        <f t="shared" si="2"/>
        <v>-0.46479908651619556</v>
      </c>
      <c r="K11" s="23">
        <f t="shared" si="3"/>
        <v>0.17234678689712141</v>
      </c>
      <c r="L11" s="23">
        <f t="shared" si="4"/>
        <v>0.24285640962956517</v>
      </c>
      <c r="M11" s="46">
        <f t="shared" si="5"/>
        <v>9.1250000000000036</v>
      </c>
      <c r="N11" s="2">
        <v>-2.9094660907211138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7</v>
      </c>
      <c r="B12" s="29">
        <v>-0.24289955476466071</v>
      </c>
      <c r="C12" s="29">
        <v>0.35438479468165229</v>
      </c>
      <c r="D12" s="23">
        <f t="shared" si="0"/>
        <v>0.11148523991699158</v>
      </c>
      <c r="E12" s="29">
        <v>-0.16717185099600038</v>
      </c>
      <c r="F12" s="29">
        <v>-2.8872617413223151E-3</v>
      </c>
      <c r="G12" s="23">
        <f t="shared" si="1"/>
        <v>-5.8573872820331115E-2</v>
      </c>
      <c r="H12" s="45"/>
      <c r="I12" s="43">
        <f t="shared" si="6"/>
        <v>8.1052048898888618E-2</v>
      </c>
      <c r="J12" s="23">
        <f t="shared" si="2"/>
        <v>-0.52539576417419376</v>
      </c>
      <c r="K12" s="23">
        <f t="shared" si="3"/>
        <v>0.16717185099600038</v>
      </c>
      <c r="L12" s="23">
        <f t="shared" si="4"/>
        <v>0.24289955476466071</v>
      </c>
      <c r="M12" s="46">
        <f t="shared" si="5"/>
        <v>10.200000000000003</v>
      </c>
      <c r="N12" s="2">
        <v>-4.3173947215921338</v>
      </c>
      <c r="O12" s="31"/>
      <c r="P12" s="26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s="19" t="s">
        <v>18</v>
      </c>
      <c r="B13" s="29">
        <v>-0.24859945950957746</v>
      </c>
      <c r="C13" s="29">
        <v>0.35319730054896475</v>
      </c>
      <c r="D13" s="23">
        <f t="shared" si="0"/>
        <v>0.1045978410393873</v>
      </c>
      <c r="E13" s="29">
        <v>-0.16368615276920934</v>
      </c>
      <c r="F13" s="29">
        <v>-3.4316649918147778E-4</v>
      </c>
      <c r="G13" s="23">
        <f t="shared" si="1"/>
        <v>-5.943147822900352E-2</v>
      </c>
      <c r="H13" s="45"/>
      <c r="I13" s="43">
        <f t="shared" si="6"/>
        <v>8.2239543031576157E-2</v>
      </c>
      <c r="J13" s="23">
        <f t="shared" si="2"/>
        <v>-0.56819029569285318</v>
      </c>
      <c r="K13" s="23">
        <f t="shared" si="3"/>
        <v>0.16368615276920934</v>
      </c>
      <c r="L13" s="23">
        <f t="shared" si="4"/>
        <v>0.24859945950957746</v>
      </c>
      <c r="M13" s="46">
        <f t="shared" si="5"/>
        <v>11.275000000000002</v>
      </c>
      <c r="N13" s="2">
        <v>-3.331949655974515</v>
      </c>
      <c r="O13" s="31"/>
      <c r="P13" s="26"/>
      <c r="Q13" s="26"/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s="19" t="s">
        <v>17</v>
      </c>
      <c r="B14" s="29">
        <v>-0.30406302986626998</v>
      </c>
      <c r="C14" s="29">
        <v>0.38342827777291533</v>
      </c>
      <c r="D14" s="23">
        <f t="shared" si="0"/>
        <v>7.9365247906645342E-2</v>
      </c>
      <c r="E14" s="29">
        <v>-0.13713820276949107</v>
      </c>
      <c r="F14" s="29">
        <v>-1.9824765272041297E-3</v>
      </c>
      <c r="G14" s="23">
        <f t="shared" si="1"/>
        <v>-5.9755431390049858E-2</v>
      </c>
      <c r="H14" s="45"/>
      <c r="I14" s="43">
        <f t="shared" si="6"/>
        <v>5.2008565807625584E-2</v>
      </c>
      <c r="J14" s="23">
        <f t="shared" si="2"/>
        <v>-0.75291683660256625</v>
      </c>
      <c r="K14" s="23">
        <f t="shared" si="3"/>
        <v>0.13713820276949107</v>
      </c>
      <c r="L14" s="23">
        <f t="shared" si="4"/>
        <v>0.30406302986626998</v>
      </c>
      <c r="M14" s="46">
        <f t="shared" si="5"/>
        <v>12.350000000000001</v>
      </c>
      <c r="N14" s="2">
        <v>-3.3689264560407448</v>
      </c>
      <c r="O14" s="31"/>
      <c r="P14" s="26"/>
      <c r="Q14" s="26"/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s="19" t="s">
        <v>12</v>
      </c>
      <c r="B15" s="29">
        <v>-0.23960890728874151</v>
      </c>
      <c r="C15" s="29">
        <v>0.33575238963602416</v>
      </c>
      <c r="D15" s="23">
        <f t="shared" si="0"/>
        <v>9.6143482347282649E-2</v>
      </c>
      <c r="E15" s="29">
        <v>-0.1778607085507721</v>
      </c>
      <c r="F15" s="29">
        <v>1.4070995710257132E-2</v>
      </c>
      <c r="G15" s="23">
        <f t="shared" si="1"/>
        <v>-6.7646230493232318E-2</v>
      </c>
      <c r="H15" s="45"/>
      <c r="I15" s="43">
        <f t="shared" si="6"/>
        <v>8.5613458234259643E-2</v>
      </c>
      <c r="J15" s="23">
        <f t="shared" si="2"/>
        <v>-0.70359663329944111</v>
      </c>
      <c r="K15" s="23">
        <f t="shared" si="3"/>
        <v>0.1778607085507721</v>
      </c>
      <c r="L15" s="23">
        <f t="shared" si="4"/>
        <v>0.23960890728874151</v>
      </c>
      <c r="M15" s="46">
        <f>M16-1.075</f>
        <v>13.425000000000001</v>
      </c>
      <c r="N15" s="2">
        <v>-9.0170809521106676</v>
      </c>
      <c r="O15" s="31"/>
      <c r="P15" s="26"/>
      <c r="Q15" s="26"/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s="19" t="s">
        <v>11</v>
      </c>
      <c r="B16" s="29">
        <v>-0.22888233100861294</v>
      </c>
      <c r="C16" s="29">
        <v>0.31739993082863893</v>
      </c>
      <c r="D16" s="23">
        <f t="shared" si="0"/>
        <v>8.8517599820025994E-2</v>
      </c>
      <c r="E16" s="29">
        <v>-0.15567715124507073</v>
      </c>
      <c r="F16" s="29">
        <v>-8.7518613236739675E-3</v>
      </c>
      <c r="G16" s="23">
        <f t="shared" si="1"/>
        <v>-7.5911412748718696E-2</v>
      </c>
      <c r="H16" s="45"/>
      <c r="I16" s="43">
        <f t="shared" si="6"/>
        <v>0.11803691275190198</v>
      </c>
      <c r="J16" s="23">
        <f t="shared" si="2"/>
        <v>-0.85758552991791237</v>
      </c>
      <c r="K16" s="23">
        <f t="shared" si="3"/>
        <v>0.15567715124507073</v>
      </c>
      <c r="L16" s="23">
        <f t="shared" si="4"/>
        <v>0.22888233100861294</v>
      </c>
      <c r="M16" s="46">
        <v>14.5</v>
      </c>
      <c r="N16" s="2">
        <v>-0.41992251608596598</v>
      </c>
      <c r="O16" s="3"/>
      <c r="P16" s="3"/>
    </row>
    <row r="17" spans="1:18" x14ac:dyDescent="0.25">
      <c r="C17" s="11"/>
      <c r="E17" s="2"/>
      <c r="F17" s="2"/>
      <c r="G17" s="2"/>
      <c r="P17" s="3"/>
    </row>
    <row r="18" spans="1:18" x14ac:dyDescent="0.25">
      <c r="A18" t="s">
        <v>103</v>
      </c>
      <c r="B18" s="2"/>
      <c r="C18" s="2"/>
      <c r="D18" s="2"/>
      <c r="E18" s="2"/>
      <c r="F18" s="2"/>
      <c r="G18" s="2"/>
      <c r="I18" s="2"/>
      <c r="J18" s="2"/>
      <c r="L18" s="2"/>
    </row>
    <row r="19" spans="1:18" x14ac:dyDescent="0.25">
      <c r="B19" s="2"/>
      <c r="C19" s="2"/>
      <c r="D19" s="2"/>
      <c r="E19" s="2"/>
      <c r="F19" s="2"/>
      <c r="G19" s="1"/>
      <c r="H19" s="2"/>
      <c r="I19" s="2"/>
      <c r="J19" s="2"/>
      <c r="K19" s="2"/>
      <c r="L19" s="2"/>
    </row>
    <row r="20" spans="1:18" x14ac:dyDescent="0.25">
      <c r="A20" s="3"/>
      <c r="B20" s="23"/>
      <c r="C20" s="25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1"/>
      <c r="J21" s="1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25"/>
      <c r="D23" s="2"/>
      <c r="E23" s="2"/>
      <c r="F23" s="2"/>
      <c r="H23" s="2"/>
      <c r="I23" s="2"/>
      <c r="J23" s="2"/>
      <c r="K23" s="2"/>
      <c r="L23" s="2"/>
      <c r="R23" s="24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  <c r="L33" s="2"/>
    </row>
    <row r="34" spans="1:17" x14ac:dyDescent="0.25">
      <c r="A34" s="3"/>
      <c r="B34" s="23"/>
      <c r="C34" s="3"/>
      <c r="D34" s="2"/>
      <c r="E34" s="2"/>
      <c r="F34" s="2"/>
      <c r="H34" s="2"/>
      <c r="I34" s="2"/>
      <c r="J34" s="2"/>
      <c r="K34" s="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O35" s="22"/>
    </row>
    <row r="36" spans="1:17" x14ac:dyDescent="0.25">
      <c r="D36" s="2"/>
      <c r="E36" s="2"/>
      <c r="F36" s="2"/>
      <c r="G36" s="1"/>
      <c r="H36" s="2"/>
      <c r="I36" s="2"/>
      <c r="J36" s="2"/>
      <c r="K36" s="2"/>
      <c r="N36" s="2"/>
      <c r="O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N45" s="2"/>
      <c r="O45" s="2"/>
      <c r="P45" s="2"/>
      <c r="Q45" s="2"/>
    </row>
    <row r="46" spans="1:17" x14ac:dyDescent="0.25">
      <c r="B46" s="2"/>
      <c r="C46" s="2"/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  <row r="49" spans="14:17" x14ac:dyDescent="0.25">
      <c r="N49" s="2"/>
      <c r="O49" s="2"/>
      <c r="P49" s="2"/>
      <c r="Q49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zoomScale="85" zoomScaleNormal="85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273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19" t="s">
        <v>17</v>
      </c>
      <c r="B3" s="29">
        <v>2.128505287135633E-2</v>
      </c>
      <c r="C3" s="29">
        <v>0.41208760067560091</v>
      </c>
      <c r="D3" s="23">
        <f t="shared" ref="D3:D16" si="0">SUM(B3:C3)</f>
        <v>0.43337265354695725</v>
      </c>
      <c r="E3" s="29">
        <v>-0.1054754945236176</v>
      </c>
      <c r="F3" s="29">
        <v>4.2003086982792762E-3</v>
      </c>
      <c r="G3" s="23">
        <f t="shared" ref="G3:G16" si="1">B3+C3+E3+F3</f>
        <v>0.33209746772161891</v>
      </c>
      <c r="H3" s="45"/>
      <c r="I3" s="43">
        <v>7.4999999999999997E-2</v>
      </c>
      <c r="J3" s="23">
        <f t="shared" ref="J3:J16" si="2">G3/D3</f>
        <v>0.76630923756622116</v>
      </c>
      <c r="K3" s="23">
        <f t="shared" ref="K3:K16" si="3">-E3</f>
        <v>0.1054754945236176</v>
      </c>
      <c r="L3" s="23">
        <f t="shared" ref="L3:L16" si="4">ABS(B3)</f>
        <v>2.128505287135633E-2</v>
      </c>
      <c r="M3" s="46">
        <f t="shared" ref="M3:M14" si="5">M4-1.075</f>
        <v>0.52500000000000346</v>
      </c>
      <c r="N3" s="2">
        <v>9.810957966878604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8</v>
      </c>
      <c r="B4" s="29">
        <v>1.4004868643785596E-2</v>
      </c>
      <c r="C4" s="29">
        <v>0.41694297242398876</v>
      </c>
      <c r="D4" s="23">
        <f t="shared" si="0"/>
        <v>0.43094784106777434</v>
      </c>
      <c r="E4" s="29">
        <v>-0.12594060531586693</v>
      </c>
      <c r="F4" s="29">
        <v>1.7718516278403294E-2</v>
      </c>
      <c r="G4" s="23">
        <f t="shared" si="1"/>
        <v>0.32272575203031073</v>
      </c>
      <c r="H4" s="45"/>
      <c r="I4" s="43">
        <f>I3+C3+IF(B3&gt;0,B3,0)+IF(F3&gt;0,F3,0)-IF(B4&gt;0,B4,0)-IF(F4&gt;0,F4,0)-C4</f>
        <v>6.3906604899058861E-2</v>
      </c>
      <c r="J4" s="23">
        <f t="shared" si="2"/>
        <v>0.74887427497184345</v>
      </c>
      <c r="K4" s="23">
        <f t="shared" si="3"/>
        <v>0.12594060531586693</v>
      </c>
      <c r="L4" s="23">
        <f t="shared" si="4"/>
        <v>1.4004868643785596E-2</v>
      </c>
      <c r="M4" s="46">
        <f t="shared" si="5"/>
        <v>1.6000000000000034</v>
      </c>
      <c r="N4" s="2">
        <v>5.2881583813372721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13</v>
      </c>
      <c r="B5" s="29">
        <v>7.7922138907820487E-2</v>
      </c>
      <c r="C5" s="29">
        <v>0.37320328795763502</v>
      </c>
      <c r="D5" s="23">
        <f t="shared" si="0"/>
        <v>0.45112542686545554</v>
      </c>
      <c r="E5" s="29">
        <v>-0.1229804111690587</v>
      </c>
      <c r="F5" s="29">
        <v>-8.6953362170280549E-3</v>
      </c>
      <c r="G5" s="23">
        <f t="shared" si="1"/>
        <v>0.31944967947936881</v>
      </c>
      <c r="H5" s="45"/>
      <c r="I5" s="43">
        <f t="shared" ref="I5:I16" si="6">I4+C4+IF(B4&gt;0,B4,0)+IF(F4&gt;0,F4,0)-IF(B5&gt;0,B5,0)-IF(F5&gt;0,F5,0)-C5</f>
        <v>6.1447535379780982E-2</v>
      </c>
      <c r="J5" s="23">
        <f t="shared" si="2"/>
        <v>0.7081172118782878</v>
      </c>
      <c r="K5" s="23">
        <f t="shared" si="3"/>
        <v>0.1229804111690587</v>
      </c>
      <c r="L5" s="23">
        <f t="shared" si="4"/>
        <v>7.7922138907820487E-2</v>
      </c>
      <c r="M5" s="46">
        <f t="shared" si="5"/>
        <v>2.6750000000000034</v>
      </c>
      <c r="N5" s="2">
        <v>6.2470556795543031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165</v>
      </c>
      <c r="B6" s="29">
        <v>4.2959443270016738E-2</v>
      </c>
      <c r="C6" s="29">
        <v>0.41673990007375555</v>
      </c>
      <c r="D6" s="23">
        <f t="shared" si="0"/>
        <v>0.45969934334377227</v>
      </c>
      <c r="E6" s="29">
        <v>-0.1137055975113027</v>
      </c>
      <c r="F6" s="29">
        <v>-2.7660769328959549E-2</v>
      </c>
      <c r="G6" s="23">
        <f t="shared" si="1"/>
        <v>0.31833297650351</v>
      </c>
      <c r="H6" s="45"/>
      <c r="I6" s="43">
        <f t="shared" si="6"/>
        <v>5.2873618901464248E-2</v>
      </c>
      <c r="J6" s="23">
        <f t="shared" si="2"/>
        <v>0.69248081623961399</v>
      </c>
      <c r="K6" s="23">
        <f t="shared" si="3"/>
        <v>0.1137055975113027</v>
      </c>
      <c r="L6" s="23">
        <f t="shared" si="4"/>
        <v>4.2959443270016738E-2</v>
      </c>
      <c r="M6" s="46">
        <f t="shared" si="5"/>
        <v>3.7500000000000036</v>
      </c>
      <c r="N6" s="2">
        <v>11.39532614729171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19" t="s">
        <v>9</v>
      </c>
      <c r="B7" s="29">
        <v>3.6844677488501856E-2</v>
      </c>
      <c r="C7" s="29">
        <v>0.42523850731971613</v>
      </c>
      <c r="D7" s="23">
        <f t="shared" si="0"/>
        <v>0.46208318480821797</v>
      </c>
      <c r="E7" s="29">
        <v>-0.10915102854905788</v>
      </c>
      <c r="F7" s="29">
        <v>-3.6479110984539188E-2</v>
      </c>
      <c r="G7" s="23">
        <f t="shared" si="1"/>
        <v>0.31645304527462087</v>
      </c>
      <c r="H7" s="45"/>
      <c r="I7" s="43">
        <f t="shared" si="6"/>
        <v>5.0489777437018546E-2</v>
      </c>
      <c r="J7" s="34">
        <f t="shared" si="2"/>
        <v>0.68483999348723512</v>
      </c>
      <c r="K7" s="23">
        <f t="shared" si="3"/>
        <v>0.10915102854905788</v>
      </c>
      <c r="L7" s="23">
        <f t="shared" si="4"/>
        <v>3.6844677488501856E-2</v>
      </c>
      <c r="M7" s="46">
        <f t="shared" si="5"/>
        <v>4.8250000000000037</v>
      </c>
      <c r="N7" s="2">
        <v>6.0353732792982839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15</v>
      </c>
      <c r="B8" s="29">
        <v>1.2497087172352223E-2</v>
      </c>
      <c r="C8" s="29">
        <v>0.42271773630950349</v>
      </c>
      <c r="D8" s="23">
        <f t="shared" si="0"/>
        <v>0.43521482348185569</v>
      </c>
      <c r="E8" s="29">
        <v>-0.1065508383213687</v>
      </c>
      <c r="F8" s="29">
        <v>-1.8507423191289889E-2</v>
      </c>
      <c r="G8" s="23">
        <f t="shared" si="1"/>
        <v>0.31015656196919711</v>
      </c>
      <c r="H8" s="45"/>
      <c r="I8" s="43">
        <f t="shared" si="6"/>
        <v>7.7358138763380824E-2</v>
      </c>
      <c r="J8" s="23">
        <f t="shared" si="2"/>
        <v>0.71265164979411066</v>
      </c>
      <c r="K8" s="23">
        <f t="shared" si="3"/>
        <v>0.1065508383213687</v>
      </c>
      <c r="L8" s="23">
        <f t="shared" si="4"/>
        <v>1.2497087172352223E-2</v>
      </c>
      <c r="M8" s="46">
        <f t="shared" si="5"/>
        <v>5.9000000000000039</v>
      </c>
      <c r="N8" s="2">
        <v>10.457406275009911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14</v>
      </c>
      <c r="B9" s="29">
        <v>3.9486240121003713E-2</v>
      </c>
      <c r="C9" s="29">
        <v>0.39842938611294404</v>
      </c>
      <c r="D9" s="23">
        <f t="shared" si="0"/>
        <v>0.43791562623394775</v>
      </c>
      <c r="E9" s="29">
        <v>-0.11752607384677109</v>
      </c>
      <c r="F9" s="29">
        <v>-2.6628270521484698E-2</v>
      </c>
      <c r="G9" s="23">
        <f t="shared" si="1"/>
        <v>0.29376128186569195</v>
      </c>
      <c r="H9" s="45"/>
      <c r="I9" s="43">
        <f t="shared" si="6"/>
        <v>7.4657336011288766E-2</v>
      </c>
      <c r="J9" s="23">
        <f t="shared" si="2"/>
        <v>0.67081708043173549</v>
      </c>
      <c r="K9" s="23">
        <f t="shared" si="3"/>
        <v>0.11752607384677109</v>
      </c>
      <c r="L9" s="23">
        <f t="shared" si="4"/>
        <v>3.9486240121003713E-2</v>
      </c>
      <c r="M9" s="46">
        <f t="shared" si="5"/>
        <v>6.9750000000000041</v>
      </c>
      <c r="N9" s="2">
        <v>5.6916445674450866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7</v>
      </c>
      <c r="B10" s="29">
        <v>3.2845966628066499E-2</v>
      </c>
      <c r="C10" s="29">
        <v>0.39766567503094197</v>
      </c>
      <c r="D10" s="23">
        <f t="shared" si="0"/>
        <v>0.43051164165900846</v>
      </c>
      <c r="E10" s="29">
        <v>-0.13647336108370325</v>
      </c>
      <c r="F10" s="29">
        <v>-1.0636824053132042E-2</v>
      </c>
      <c r="G10" s="23">
        <f t="shared" si="1"/>
        <v>0.28340145652217319</v>
      </c>
      <c r="H10" s="45"/>
      <c r="I10" s="43">
        <f t="shared" si="6"/>
        <v>8.2061320586228059E-2</v>
      </c>
      <c r="J10" s="23">
        <f t="shared" si="2"/>
        <v>0.65828987906126002</v>
      </c>
      <c r="K10" s="23">
        <f t="shared" si="3"/>
        <v>0.13647336108370325</v>
      </c>
      <c r="L10" s="23">
        <f t="shared" si="4"/>
        <v>3.2845966628066499E-2</v>
      </c>
      <c r="M10" s="46">
        <f t="shared" si="5"/>
        <v>8.0500000000000043</v>
      </c>
      <c r="N10" s="2">
        <v>12.24705577139469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s="19" t="s">
        <v>19</v>
      </c>
      <c r="B11" s="29">
        <v>1.2508697254729171E-2</v>
      </c>
      <c r="C11" s="29">
        <v>0.41099045590747213</v>
      </c>
      <c r="D11" s="23">
        <f t="shared" si="0"/>
        <v>0.42349915316220132</v>
      </c>
      <c r="E11" s="29">
        <v>-0.15105784535202324</v>
      </c>
      <c r="F11" s="29">
        <v>3.6644141181386616E-3</v>
      </c>
      <c r="G11" s="23">
        <f t="shared" si="1"/>
        <v>0.27610572192831673</v>
      </c>
      <c r="H11" s="3"/>
      <c r="I11" s="43">
        <f t="shared" si="6"/>
        <v>8.5409394964896579E-2</v>
      </c>
      <c r="J11" s="23">
        <f t="shared" si="2"/>
        <v>0.651962866670875</v>
      </c>
      <c r="K11" s="23">
        <f t="shared" si="3"/>
        <v>0.15105784535202324</v>
      </c>
      <c r="L11" s="23">
        <f t="shared" si="4"/>
        <v>1.2508697254729171E-2</v>
      </c>
      <c r="M11" s="46">
        <f t="shared" si="5"/>
        <v>9.1250000000000036</v>
      </c>
      <c r="N11" s="2">
        <v>8.6637184705588766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34</v>
      </c>
      <c r="B12" s="29">
        <v>8.5384089845566662E-3</v>
      </c>
      <c r="C12" s="29">
        <v>0.40050787384731151</v>
      </c>
      <c r="D12" s="23">
        <f t="shared" si="0"/>
        <v>0.40904628283186817</v>
      </c>
      <c r="E12" s="29">
        <v>-0.13419767376012731</v>
      </c>
      <c r="F12" s="29">
        <v>-1.1607687857932521E-18</v>
      </c>
      <c r="G12" s="23">
        <f t="shared" si="1"/>
        <v>0.27484860907174086</v>
      </c>
      <c r="H12" s="45"/>
      <c r="I12" s="43">
        <f t="shared" si="6"/>
        <v>0.10352667941336829</v>
      </c>
      <c r="J12" s="23">
        <f t="shared" si="2"/>
        <v>0.67192545344486831</v>
      </c>
      <c r="K12" s="23">
        <f t="shared" si="3"/>
        <v>0.13419767376012731</v>
      </c>
      <c r="L12" s="23">
        <f t="shared" si="4"/>
        <v>8.5384089845566662E-3</v>
      </c>
      <c r="M12" s="46">
        <f t="shared" si="5"/>
        <v>10.200000000000003</v>
      </c>
      <c r="N12" s="2">
        <v>105.15212256301849</v>
      </c>
      <c r="O12" s="31"/>
      <c r="P12" s="26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s="19" t="s">
        <v>18</v>
      </c>
      <c r="B13" s="29">
        <v>1.2506485380293187E-2</v>
      </c>
      <c r="C13" s="29">
        <v>0.3883776139557909</v>
      </c>
      <c r="D13" s="23">
        <f t="shared" si="0"/>
        <v>0.4008840993360841</v>
      </c>
      <c r="E13" s="29">
        <v>-0.13664722718600153</v>
      </c>
      <c r="F13" s="29">
        <v>2.6589855240720731E-3</v>
      </c>
      <c r="G13" s="23">
        <f t="shared" si="1"/>
        <v>0.26689585767415464</v>
      </c>
      <c r="H13" s="45"/>
      <c r="I13" s="43">
        <f t="shared" si="6"/>
        <v>0.10902987738508035</v>
      </c>
      <c r="J13" s="23">
        <f t="shared" si="2"/>
        <v>0.66576813127826395</v>
      </c>
      <c r="K13" s="23">
        <f t="shared" si="3"/>
        <v>0.13664722718600153</v>
      </c>
      <c r="L13" s="23">
        <f t="shared" si="4"/>
        <v>1.2506485380293187E-2</v>
      </c>
      <c r="M13" s="46">
        <f t="shared" si="5"/>
        <v>11.275000000000002</v>
      </c>
      <c r="N13" s="2">
        <v>8.4868597016066865</v>
      </c>
      <c r="O13" s="31"/>
      <c r="P13" s="26"/>
      <c r="Q13" s="26"/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s="19" t="s">
        <v>10</v>
      </c>
      <c r="B14" s="29">
        <v>-5.1156834287439789E-3</v>
      </c>
      <c r="C14" s="29">
        <v>0.4136705206372121</v>
      </c>
      <c r="D14" s="23">
        <f t="shared" si="0"/>
        <v>0.40855483720846814</v>
      </c>
      <c r="E14" s="29">
        <v>-0.13008188140592836</v>
      </c>
      <c r="F14" s="29">
        <v>-1.3491931306908057E-2</v>
      </c>
      <c r="G14" s="23">
        <f t="shared" si="1"/>
        <v>0.26498102449563171</v>
      </c>
      <c r="H14" s="45"/>
      <c r="I14" s="43">
        <f t="shared" si="6"/>
        <v>9.8902441608024416E-2</v>
      </c>
      <c r="J14" s="23">
        <f t="shared" si="2"/>
        <v>0.64858129279821297</v>
      </c>
      <c r="K14" s="23">
        <f t="shared" si="3"/>
        <v>0.13008188140592836</v>
      </c>
      <c r="L14" s="23">
        <f t="shared" si="4"/>
        <v>5.1156834287439789E-3</v>
      </c>
      <c r="M14" s="46">
        <f t="shared" si="5"/>
        <v>12.350000000000001</v>
      </c>
      <c r="N14" s="2">
        <v>3.8776455369307352</v>
      </c>
      <c r="O14" s="31"/>
      <c r="P14" s="26"/>
      <c r="Q14" s="26"/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s="19" t="s">
        <v>11</v>
      </c>
      <c r="B15" s="29">
        <v>-4.3250117397740807E-3</v>
      </c>
      <c r="C15" s="29">
        <v>0.36211158714036501</v>
      </c>
      <c r="D15" s="23">
        <f t="shared" si="0"/>
        <v>0.35778657540059094</v>
      </c>
      <c r="E15" s="29">
        <v>-0.11175018536092693</v>
      </c>
      <c r="F15" s="29">
        <v>-3.3606761538766704E-2</v>
      </c>
      <c r="G15" s="23">
        <f t="shared" si="1"/>
        <v>0.21242962850089731</v>
      </c>
      <c r="H15" s="45"/>
      <c r="I15" s="43">
        <f t="shared" si="6"/>
        <v>0.15046137510487151</v>
      </c>
      <c r="J15" s="23">
        <f t="shared" si="2"/>
        <v>0.593732809183948</v>
      </c>
      <c r="K15" s="23">
        <f t="shared" si="3"/>
        <v>0.11175018536092693</v>
      </c>
      <c r="L15" s="23">
        <f t="shared" si="4"/>
        <v>4.3250117397740807E-3</v>
      </c>
      <c r="M15" s="46">
        <f>M16-1.075</f>
        <v>13.425000000000001</v>
      </c>
      <c r="N15" s="2">
        <v>0.5724202247297645</v>
      </c>
      <c r="O15" s="31"/>
      <c r="P15" s="26"/>
      <c r="Q15" s="26"/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s="19" t="s">
        <v>12</v>
      </c>
      <c r="B16" s="29">
        <v>-5.4619454446036962E-2</v>
      </c>
      <c r="C16" s="29">
        <v>0.3800408280184126</v>
      </c>
      <c r="D16" s="23">
        <f t="shared" si="0"/>
        <v>0.32542137357237566</v>
      </c>
      <c r="E16" s="29">
        <v>-0.17031453041901579</v>
      </c>
      <c r="F16" s="29">
        <v>3.6638319585972592E-2</v>
      </c>
      <c r="G16" s="23">
        <f t="shared" si="1"/>
        <v>0.19174516273933245</v>
      </c>
      <c r="H16" s="45"/>
      <c r="I16" s="43">
        <f t="shared" si="6"/>
        <v>9.5893814640851338E-2</v>
      </c>
      <c r="J16" s="23">
        <f t="shared" si="2"/>
        <v>0.58922117079899539</v>
      </c>
      <c r="K16" s="23">
        <f t="shared" si="3"/>
        <v>0.17031453041901579</v>
      </c>
      <c r="L16" s="23">
        <f t="shared" si="4"/>
        <v>5.4619454446036962E-2</v>
      </c>
      <c r="M16" s="46">
        <v>14.5</v>
      </c>
      <c r="N16" s="2">
        <v>16.37850056098252</v>
      </c>
      <c r="O16" s="3"/>
      <c r="P16" s="3"/>
    </row>
    <row r="17" spans="1:18" x14ac:dyDescent="0.25">
      <c r="C17" s="11"/>
      <c r="E17" s="2"/>
      <c r="F17" s="2"/>
      <c r="G17" s="2"/>
      <c r="P17" s="3"/>
    </row>
    <row r="18" spans="1:18" x14ac:dyDescent="0.25">
      <c r="A18" t="s">
        <v>54</v>
      </c>
      <c r="B18" s="2"/>
      <c r="C18" s="2"/>
      <c r="D18" s="2"/>
      <c r="E18" s="2"/>
      <c r="F18" s="2"/>
      <c r="G18" s="2"/>
      <c r="I18" s="2"/>
      <c r="J18" s="2"/>
      <c r="L18" s="2"/>
    </row>
    <row r="19" spans="1:18" x14ac:dyDescent="0.25">
      <c r="B19" s="2"/>
      <c r="C19" s="2"/>
      <c r="D19" s="2"/>
      <c r="E19" s="2"/>
      <c r="F19" s="2"/>
      <c r="G19" s="1"/>
      <c r="H19" s="2"/>
      <c r="I19" s="2"/>
      <c r="J19" s="2"/>
      <c r="K19" s="2"/>
      <c r="L19" s="2"/>
    </row>
    <row r="20" spans="1:18" x14ac:dyDescent="0.25">
      <c r="A20" s="3"/>
      <c r="B20" s="23"/>
      <c r="C20" s="25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1"/>
      <c r="J21" s="1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25"/>
      <c r="D23" s="2"/>
      <c r="E23" s="2"/>
      <c r="F23" s="2"/>
      <c r="H23" s="2"/>
      <c r="I23" s="2"/>
      <c r="J23" s="2"/>
      <c r="K23" s="2"/>
      <c r="L23" s="2"/>
      <c r="R23" s="24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  <c r="L33" s="2"/>
    </row>
    <row r="34" spans="1:17" x14ac:dyDescent="0.25">
      <c r="A34" s="3"/>
      <c r="B34" s="23"/>
      <c r="C34" s="3"/>
      <c r="D34" s="2"/>
      <c r="E34" s="2"/>
      <c r="F34" s="2"/>
      <c r="H34" s="2"/>
      <c r="I34" s="2"/>
      <c r="J34" s="2"/>
      <c r="K34" s="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O35" s="22"/>
    </row>
    <row r="36" spans="1:17" x14ac:dyDescent="0.25">
      <c r="D36" s="2"/>
      <c r="E36" s="2"/>
      <c r="F36" s="2"/>
      <c r="G36" s="1"/>
      <c r="H36" s="2"/>
      <c r="I36" s="2"/>
      <c r="J36" s="2"/>
      <c r="K36" s="2"/>
      <c r="N36" s="2"/>
      <c r="O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N45" s="2"/>
      <c r="O45" s="2"/>
      <c r="P45" s="2"/>
      <c r="Q45" s="2"/>
    </row>
    <row r="46" spans="1:17" x14ac:dyDescent="0.25">
      <c r="B46" s="2"/>
      <c r="C46" s="2"/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  <row r="49" spans="14:17" x14ac:dyDescent="0.25">
      <c r="N49" s="2"/>
      <c r="O49" s="2"/>
      <c r="P49" s="2"/>
      <c r="Q49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zoomScale="85" zoomScaleNormal="85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274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19" t="s">
        <v>165</v>
      </c>
      <c r="B3" s="29">
        <v>0.10242721099891196</v>
      </c>
      <c r="C3" s="29">
        <v>0.3397897098838738</v>
      </c>
      <c r="D3" s="23">
        <f t="shared" ref="D3:D16" si="0">SUM(B3:C3)</f>
        <v>0.44221692088278575</v>
      </c>
      <c r="E3" s="29">
        <v>-0.16170099642875257</v>
      </c>
      <c r="F3" s="29">
        <v>-5.567984305963735E-2</v>
      </c>
      <c r="G3" s="23">
        <f t="shared" ref="G3:G16" si="1">B3+C3+E3+F3</f>
        <v>0.22483608139439581</v>
      </c>
      <c r="H3" s="45"/>
      <c r="I3" s="43">
        <v>7.4999999999999997E-2</v>
      </c>
      <c r="J3" s="23">
        <f t="shared" ref="J3:J16" si="2">G3/D3</f>
        <v>0.50842939466350945</v>
      </c>
      <c r="K3" s="23">
        <f t="shared" ref="K3:K16" si="3">-E3</f>
        <v>0.16170099642875257</v>
      </c>
      <c r="L3" s="23">
        <f t="shared" ref="L3:L16" si="4">ABS(B3)</f>
        <v>0.10242721099891196</v>
      </c>
      <c r="M3" s="46">
        <f t="shared" ref="M3:M14" si="5">M4-1.075</f>
        <v>0.52500000000000346</v>
      </c>
      <c r="N3" s="2">
        <v>8.7716476245221298</v>
      </c>
      <c r="O3" s="31"/>
      <c r="P3" s="26"/>
      <c r="Q3" s="26"/>
      <c r="R3" s="26"/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8</v>
      </c>
      <c r="B4" s="29">
        <v>1.0963679566772945E-2</v>
      </c>
      <c r="C4" s="29">
        <v>0.34010015213226502</v>
      </c>
      <c r="D4" s="23">
        <f t="shared" si="0"/>
        <v>0.35106383169903799</v>
      </c>
      <c r="E4" s="29">
        <v>-0.19837960791162507</v>
      </c>
      <c r="F4" s="29">
        <v>-1.2973686408476967E-2</v>
      </c>
      <c r="G4" s="23">
        <f t="shared" si="1"/>
        <v>0.13971053737893596</v>
      </c>
      <c r="H4" s="45"/>
      <c r="I4" s="43">
        <f>I3+C3+IF(B3&gt;0,B3,0)+IF(F3&gt;0,F3,0)-IF(B4&gt;0,B4,0)-IF(F4&gt;0,F4,0)-C4</f>
        <v>0.16615308918374788</v>
      </c>
      <c r="J4" s="23">
        <f t="shared" si="2"/>
        <v>0.39796334673036843</v>
      </c>
      <c r="K4" s="23">
        <f t="shared" si="3"/>
        <v>0.19837960791162507</v>
      </c>
      <c r="L4" s="23">
        <f t="shared" si="4"/>
        <v>1.0963679566772945E-2</v>
      </c>
      <c r="M4" s="46">
        <f t="shared" si="5"/>
        <v>1.6000000000000034</v>
      </c>
      <c r="N4" s="2">
        <v>2.2559973227878878</v>
      </c>
      <c r="O4" s="26"/>
      <c r="P4" s="26"/>
      <c r="Q4" s="26"/>
      <c r="R4" s="26"/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13</v>
      </c>
      <c r="B5" s="29">
        <v>5.816152018415649E-2</v>
      </c>
      <c r="C5" s="29">
        <v>0.32667743212340639</v>
      </c>
      <c r="D5" s="23">
        <f t="shared" si="0"/>
        <v>0.38483895230756288</v>
      </c>
      <c r="E5" s="29">
        <v>-0.18862353173442375</v>
      </c>
      <c r="F5" s="29">
        <v>-6.9354456230100128E-2</v>
      </c>
      <c r="G5" s="23">
        <f t="shared" si="1"/>
        <v>0.12686096434303901</v>
      </c>
      <c r="H5" s="45"/>
      <c r="I5" s="43">
        <f t="shared" ref="I5:I16" si="6">I4+C4+IF(B4&gt;0,B4,0)+IF(F4&gt;0,F4,0)-IF(B5&gt;0,B5,0)-IF(F5&gt;0,F5,0)-C5</f>
        <v>0.13237796857522294</v>
      </c>
      <c r="J5" s="23">
        <f t="shared" si="2"/>
        <v>0.32964689146552884</v>
      </c>
      <c r="K5" s="23">
        <f t="shared" si="3"/>
        <v>0.18862353173442375</v>
      </c>
      <c r="L5" s="23">
        <f t="shared" si="4"/>
        <v>5.816152018415649E-2</v>
      </c>
      <c r="M5" s="46">
        <f t="shared" si="5"/>
        <v>2.6750000000000034</v>
      </c>
      <c r="N5" s="2">
        <v>5.035272821067335</v>
      </c>
      <c r="O5" s="26"/>
      <c r="P5" s="26"/>
      <c r="Q5" s="26"/>
      <c r="R5" s="26"/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12</v>
      </c>
      <c r="B6" s="29">
        <v>-2.1198908246476182E-2</v>
      </c>
      <c r="C6" s="29">
        <v>0.32638359672333872</v>
      </c>
      <c r="D6" s="23">
        <f t="shared" si="0"/>
        <v>0.30518468847686253</v>
      </c>
      <c r="E6" s="29">
        <v>-0.20631341281133259</v>
      </c>
      <c r="F6" s="29">
        <v>1.9808039278555022E-2</v>
      </c>
      <c r="G6" s="23">
        <f t="shared" si="1"/>
        <v>0.11867931494408497</v>
      </c>
      <c r="H6" s="45"/>
      <c r="I6" s="43">
        <f t="shared" si="6"/>
        <v>0.17102528488089208</v>
      </c>
      <c r="J6" s="23">
        <f t="shared" si="2"/>
        <v>0.38887702897677517</v>
      </c>
      <c r="K6" s="23">
        <f t="shared" si="3"/>
        <v>0.20631341281133259</v>
      </c>
      <c r="L6" s="23">
        <f t="shared" si="4"/>
        <v>2.1198908246476182E-2</v>
      </c>
      <c r="M6" s="46">
        <f t="shared" si="5"/>
        <v>3.7500000000000036</v>
      </c>
      <c r="N6" s="2">
        <v>2.082769595621099</v>
      </c>
      <c r="O6" s="26"/>
      <c r="P6" s="26"/>
      <c r="Q6" s="26"/>
      <c r="R6" s="26"/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19" t="s">
        <v>7</v>
      </c>
      <c r="B7" s="29">
        <v>1.3947363482882771E-2</v>
      </c>
      <c r="C7" s="29">
        <v>0.31750072822407355</v>
      </c>
      <c r="D7" s="23">
        <f t="shared" si="0"/>
        <v>0.33144809170695633</v>
      </c>
      <c r="E7" s="29">
        <v>-0.21002126067862412</v>
      </c>
      <c r="F7" s="29">
        <v>-6.9794813975899367E-3</v>
      </c>
      <c r="G7" s="23">
        <f t="shared" si="1"/>
        <v>0.11444734963074227</v>
      </c>
      <c r="H7" s="45"/>
      <c r="I7" s="43">
        <f t="shared" si="6"/>
        <v>0.18576882917582954</v>
      </c>
      <c r="J7" s="34">
        <f t="shared" si="2"/>
        <v>0.34529494208682537</v>
      </c>
      <c r="K7" s="23">
        <f t="shared" si="3"/>
        <v>0.21002126067862412</v>
      </c>
      <c r="L7" s="23">
        <f t="shared" si="4"/>
        <v>1.3947363482882771E-2</v>
      </c>
      <c r="M7" s="46">
        <f t="shared" si="5"/>
        <v>4.8250000000000037</v>
      </c>
      <c r="N7" s="2">
        <v>5.503946600076759</v>
      </c>
      <c r="O7" s="31"/>
      <c r="P7" s="26"/>
      <c r="Q7" s="26"/>
      <c r="R7" s="26"/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14</v>
      </c>
      <c r="B8" s="29">
        <v>7.4774835972707026E-3</v>
      </c>
      <c r="C8" s="29">
        <v>0.33338911842593316</v>
      </c>
      <c r="D8" s="23">
        <f t="shared" si="0"/>
        <v>0.34086660202320385</v>
      </c>
      <c r="E8" s="29">
        <v>-0.19479813960572928</v>
      </c>
      <c r="F8" s="29">
        <v>-3.3397507714715322E-2</v>
      </c>
      <c r="G8" s="23">
        <f t="shared" si="1"/>
        <v>0.11267095470275924</v>
      </c>
      <c r="H8" s="45"/>
      <c r="I8" s="43">
        <f t="shared" si="6"/>
        <v>0.17635031885958191</v>
      </c>
      <c r="J8" s="23">
        <f t="shared" si="2"/>
        <v>0.33054266400405335</v>
      </c>
      <c r="K8" s="23">
        <f t="shared" si="3"/>
        <v>0.19479813960572928</v>
      </c>
      <c r="L8" s="23">
        <f t="shared" si="4"/>
        <v>7.4774835972707026E-3</v>
      </c>
      <c r="M8" s="46">
        <f t="shared" si="5"/>
        <v>5.9000000000000039</v>
      </c>
      <c r="N8" s="2">
        <v>4.0816836107690087</v>
      </c>
      <c r="O8" s="31"/>
      <c r="P8" s="33"/>
      <c r="Q8" s="26"/>
      <c r="R8" s="26"/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15</v>
      </c>
      <c r="B9" s="29">
        <v>3.0225037614088901E-2</v>
      </c>
      <c r="C9" s="29">
        <v>0.32010866507258046</v>
      </c>
      <c r="D9" s="23">
        <f t="shared" si="0"/>
        <v>0.35033370268666936</v>
      </c>
      <c r="E9" s="29">
        <v>-0.186366238401486</v>
      </c>
      <c r="F9" s="29">
        <v>-5.7283831214952875E-2</v>
      </c>
      <c r="G9" s="23">
        <f t="shared" si="1"/>
        <v>0.10668363307023049</v>
      </c>
      <c r="H9" s="45"/>
      <c r="I9" s="43">
        <f t="shared" si="6"/>
        <v>0.16688321819611646</v>
      </c>
      <c r="J9" s="23">
        <f t="shared" si="2"/>
        <v>0.30452003975662584</v>
      </c>
      <c r="K9" s="23">
        <f t="shared" si="3"/>
        <v>0.186366238401486</v>
      </c>
      <c r="L9" s="23">
        <f t="shared" si="4"/>
        <v>3.0225037614088901E-2</v>
      </c>
      <c r="M9" s="46">
        <f t="shared" si="5"/>
        <v>6.9750000000000041</v>
      </c>
      <c r="N9" s="2">
        <v>2.213763106094583</v>
      </c>
      <c r="O9" s="31"/>
      <c r="P9" s="26"/>
      <c r="Q9" s="26"/>
      <c r="R9" s="26"/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19</v>
      </c>
      <c r="B10" s="29">
        <v>1.4009561047948666E-2</v>
      </c>
      <c r="C10" s="29">
        <v>0.32032690445043333</v>
      </c>
      <c r="D10" s="23">
        <f t="shared" si="0"/>
        <v>0.33433646549838197</v>
      </c>
      <c r="E10" s="29">
        <v>-0.229143013460545</v>
      </c>
      <c r="F10" s="29">
        <v>7.8078240445488098E-4</v>
      </c>
      <c r="G10" s="23">
        <f t="shared" si="1"/>
        <v>0.10597423444229186</v>
      </c>
      <c r="H10" s="45"/>
      <c r="I10" s="43">
        <f t="shared" si="6"/>
        <v>0.18209967297994889</v>
      </c>
      <c r="J10" s="23">
        <f t="shared" si="2"/>
        <v>0.31696881847548491</v>
      </c>
      <c r="K10" s="23">
        <f t="shared" si="3"/>
        <v>0.229143013460545</v>
      </c>
      <c r="L10" s="23">
        <f t="shared" si="4"/>
        <v>1.4009561047948666E-2</v>
      </c>
      <c r="M10" s="46">
        <f t="shared" si="5"/>
        <v>8.0500000000000043</v>
      </c>
      <c r="N10" s="2">
        <v>3.422504145476081</v>
      </c>
      <c r="O10" s="26"/>
      <c r="P10" s="26"/>
      <c r="Q10" s="26"/>
      <c r="R10" s="26"/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s="19" t="s">
        <v>17</v>
      </c>
      <c r="B11" s="29">
        <v>1.6961379574980135E-2</v>
      </c>
      <c r="C11" s="29">
        <v>0.3145191662233805</v>
      </c>
      <c r="D11" s="23">
        <f t="shared" si="0"/>
        <v>0.33148054579836062</v>
      </c>
      <c r="E11" s="29">
        <v>-0.22983694868856763</v>
      </c>
      <c r="F11" s="29">
        <v>0</v>
      </c>
      <c r="G11" s="23">
        <f t="shared" si="1"/>
        <v>0.10164359710979298</v>
      </c>
      <c r="H11" s="3"/>
      <c r="I11" s="43">
        <f t="shared" si="6"/>
        <v>0.1857363750844252</v>
      </c>
      <c r="J11" s="23">
        <f t="shared" si="2"/>
        <v>0.30663518085197888</v>
      </c>
      <c r="K11" s="23">
        <f t="shared" si="3"/>
        <v>0.22983694868856763</v>
      </c>
      <c r="L11" s="23">
        <f t="shared" si="4"/>
        <v>1.6961379574980135E-2</v>
      </c>
      <c r="M11" s="46">
        <f t="shared" si="5"/>
        <v>9.1250000000000036</v>
      </c>
      <c r="N11" s="2">
        <v>47.743492639776889</v>
      </c>
      <c r="O11" s="26"/>
      <c r="P11" s="26"/>
      <c r="Q11" s="26"/>
      <c r="R11" s="26"/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34</v>
      </c>
      <c r="B12" s="29">
        <v>1.7050346433784964E-2</v>
      </c>
      <c r="C12" s="29">
        <v>0.31446457962137542</v>
      </c>
      <c r="D12" s="23">
        <f t="shared" si="0"/>
        <v>0.33151492605516036</v>
      </c>
      <c r="E12" s="29">
        <v>-0.22996881857413376</v>
      </c>
      <c r="F12" s="29">
        <v>-2.4393201766759656E-4</v>
      </c>
      <c r="G12" s="23">
        <f t="shared" si="1"/>
        <v>0.10130217546335901</v>
      </c>
      <c r="H12" s="45"/>
      <c r="I12" s="43">
        <f t="shared" si="6"/>
        <v>0.18570199482762539</v>
      </c>
      <c r="J12" s="23">
        <f t="shared" si="2"/>
        <v>0.30557349760626906</v>
      </c>
      <c r="K12" s="23">
        <f t="shared" si="3"/>
        <v>0.22996881857413376</v>
      </c>
      <c r="L12" s="23">
        <f t="shared" si="4"/>
        <v>1.7050346433784964E-2</v>
      </c>
      <c r="M12" s="46">
        <f t="shared" si="5"/>
        <v>10.200000000000003</v>
      </c>
      <c r="N12" s="2">
        <v>94.846655218053414</v>
      </c>
      <c r="O12" s="31"/>
      <c r="P12" s="26"/>
      <c r="Q12" s="26"/>
      <c r="R12" s="26"/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s="19" t="s">
        <v>18</v>
      </c>
      <c r="B13" s="29">
        <v>1.3862542177672842E-2</v>
      </c>
      <c r="C13" s="29">
        <v>0.29134209271695383</v>
      </c>
      <c r="D13" s="23">
        <f t="shared" si="0"/>
        <v>0.30520463489462668</v>
      </c>
      <c r="E13" s="29">
        <v>-0.27503771496323332</v>
      </c>
      <c r="F13" s="29">
        <v>5.6362599505575262E-2</v>
      </c>
      <c r="G13" s="23">
        <f t="shared" si="1"/>
        <v>8.6529519436968627E-2</v>
      </c>
      <c r="H13" s="45"/>
      <c r="I13" s="43">
        <f t="shared" si="6"/>
        <v>0.15564968648258393</v>
      </c>
      <c r="J13" s="23">
        <f t="shared" si="2"/>
        <v>0.28351312379919574</v>
      </c>
      <c r="K13" s="23">
        <f t="shared" si="3"/>
        <v>0.27503771496323332</v>
      </c>
      <c r="L13" s="23">
        <f t="shared" si="4"/>
        <v>1.3862542177672842E-2</v>
      </c>
      <c r="M13" s="46">
        <f t="shared" si="5"/>
        <v>11.275000000000002</v>
      </c>
      <c r="N13" s="2">
        <v>12.49685999101262</v>
      </c>
      <c r="O13" s="31"/>
      <c r="P13" s="26"/>
      <c r="Q13" s="26"/>
      <c r="R13" s="26"/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s="19" t="s">
        <v>10</v>
      </c>
      <c r="B14" s="29">
        <v>-5.0202756152735895E-2</v>
      </c>
      <c r="C14" s="29">
        <v>0.32591290461759359</v>
      </c>
      <c r="D14" s="23">
        <f t="shared" si="0"/>
        <v>0.2757101484648577</v>
      </c>
      <c r="E14" s="29">
        <v>-0.24797976466917632</v>
      </c>
      <c r="F14" s="29">
        <v>1.4451365106663219E-2</v>
      </c>
      <c r="G14" s="23">
        <f t="shared" si="1"/>
        <v>4.21817489023446E-2</v>
      </c>
      <c r="H14" s="45"/>
      <c r="I14" s="43">
        <f t="shared" si="6"/>
        <v>0.17685265115852911</v>
      </c>
      <c r="J14" s="23">
        <f t="shared" si="2"/>
        <v>0.15299309487594406</v>
      </c>
      <c r="K14" s="23">
        <f t="shared" si="3"/>
        <v>0.24797976466917632</v>
      </c>
      <c r="L14" s="23">
        <f t="shared" si="4"/>
        <v>5.0202756152735895E-2</v>
      </c>
      <c r="M14" s="46">
        <f t="shared" si="5"/>
        <v>12.350000000000001</v>
      </c>
      <c r="N14" s="2">
        <v>0.62596538655599243</v>
      </c>
      <c r="O14" s="31"/>
      <c r="P14" s="26"/>
      <c r="Q14" s="26"/>
      <c r="R14" s="26"/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s="19" t="s">
        <v>11</v>
      </c>
      <c r="B15" s="29">
        <v>-3.69279049026561E-2</v>
      </c>
      <c r="C15" s="29">
        <v>0.31638419471492751</v>
      </c>
      <c r="D15" s="23">
        <f t="shared" si="0"/>
        <v>0.27945628981227144</v>
      </c>
      <c r="E15" s="29">
        <v>-0.26487879681116216</v>
      </c>
      <c r="F15" s="29">
        <v>2.4355185110983897E-2</v>
      </c>
      <c r="G15" s="23">
        <f t="shared" si="1"/>
        <v>3.8932678112093173E-2</v>
      </c>
      <c r="H15" s="45"/>
      <c r="I15" s="43">
        <f t="shared" si="6"/>
        <v>0.17647754105687452</v>
      </c>
      <c r="J15" s="23">
        <f t="shared" si="2"/>
        <v>0.13931580548158973</v>
      </c>
      <c r="K15" s="23">
        <f t="shared" si="3"/>
        <v>0.26487879681116216</v>
      </c>
      <c r="L15" s="23">
        <f t="shared" si="4"/>
        <v>3.69279049026561E-2</v>
      </c>
      <c r="M15" s="46">
        <f>M16-1.075</f>
        <v>13.425000000000001</v>
      </c>
      <c r="N15" s="2">
        <v>1.3224469730379911</v>
      </c>
      <c r="O15" s="31"/>
      <c r="P15" s="26"/>
      <c r="Q15" s="26"/>
      <c r="R15" s="26"/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s="19" t="s">
        <v>9</v>
      </c>
      <c r="B16" s="29">
        <v>-5.8039513837085952E-3</v>
      </c>
      <c r="C16" s="29">
        <v>0.30787637908737869</v>
      </c>
      <c r="D16" s="23">
        <f t="shared" si="0"/>
        <v>0.3020724277036701</v>
      </c>
      <c r="E16" s="29">
        <v>-0.25095054671974021</v>
      </c>
      <c r="F16" s="29">
        <v>-8.124076404475164E-2</v>
      </c>
      <c r="G16" s="23">
        <f t="shared" si="1"/>
        <v>-3.0118883060821749E-2</v>
      </c>
      <c r="H16" s="45"/>
      <c r="I16" s="43">
        <f t="shared" si="6"/>
        <v>0.20934054179540723</v>
      </c>
      <c r="J16" s="23">
        <f t="shared" si="2"/>
        <v>-9.9707488332460653E-2</v>
      </c>
      <c r="K16" s="23">
        <f t="shared" si="3"/>
        <v>0.25095054671974021</v>
      </c>
      <c r="L16" s="23">
        <f t="shared" si="4"/>
        <v>5.8039513837085952E-3</v>
      </c>
      <c r="M16" s="46">
        <v>14.5</v>
      </c>
      <c r="N16" s="2">
        <v>-0.70969459874496055</v>
      </c>
      <c r="O16" s="3"/>
      <c r="P16" s="3"/>
    </row>
    <row r="17" spans="1:18" x14ac:dyDescent="0.25">
      <c r="C17" s="11"/>
      <c r="E17" s="2"/>
      <c r="F17" s="2"/>
      <c r="G17" s="2"/>
      <c r="P17" s="3"/>
    </row>
    <row r="18" spans="1:18" x14ac:dyDescent="0.25">
      <c r="A18" t="s">
        <v>68</v>
      </c>
      <c r="B18" s="2"/>
      <c r="C18" s="2"/>
      <c r="D18" s="2"/>
      <c r="E18" s="2"/>
      <c r="F18" s="2"/>
      <c r="G18" s="2"/>
      <c r="I18" s="2"/>
      <c r="J18" s="2"/>
      <c r="L18" s="2"/>
    </row>
    <row r="19" spans="1:18" x14ac:dyDescent="0.25">
      <c r="B19" s="2"/>
      <c r="C19" s="2"/>
      <c r="D19" s="2"/>
      <c r="E19" s="2"/>
      <c r="F19" s="2"/>
      <c r="G19" s="1"/>
      <c r="H19" s="2"/>
      <c r="I19" s="2"/>
      <c r="J19" s="2"/>
      <c r="K19" s="2"/>
      <c r="L19" s="2"/>
    </row>
    <row r="20" spans="1:18" x14ac:dyDescent="0.25">
      <c r="A20" s="3"/>
      <c r="B20" s="23"/>
      <c r="C20" s="25"/>
      <c r="D20" s="2"/>
      <c r="E20" s="2"/>
      <c r="F20" s="2"/>
      <c r="H20" s="2"/>
      <c r="I20" s="2"/>
      <c r="J20" s="2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1"/>
      <c r="J21" s="1"/>
      <c r="K21" s="2"/>
      <c r="L21" s="2"/>
    </row>
    <row r="22" spans="1:18" x14ac:dyDescent="0.25">
      <c r="A22" s="3"/>
      <c r="B22" s="23"/>
      <c r="C22" s="3"/>
      <c r="D22" s="2"/>
      <c r="E22" s="2"/>
      <c r="F22" s="2"/>
      <c r="H22" s="2"/>
      <c r="I22" s="2"/>
      <c r="J22" s="2"/>
      <c r="K22" s="2"/>
      <c r="L22" s="2"/>
    </row>
    <row r="23" spans="1:18" x14ac:dyDescent="0.25">
      <c r="A23" s="3"/>
      <c r="B23" s="23"/>
      <c r="C23" s="25"/>
      <c r="D23" s="2"/>
      <c r="E23" s="2"/>
      <c r="F23" s="2"/>
      <c r="H23" s="2"/>
      <c r="I23" s="2"/>
      <c r="J23" s="2"/>
      <c r="K23" s="2"/>
      <c r="L23" s="2"/>
      <c r="R23" s="24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  <c r="L33" s="2"/>
    </row>
    <row r="34" spans="1:17" x14ac:dyDescent="0.25">
      <c r="A34" s="3"/>
      <c r="B34" s="23"/>
      <c r="C34" s="3"/>
      <c r="D34" s="2"/>
      <c r="E34" s="2"/>
      <c r="F34" s="2"/>
      <c r="H34" s="2"/>
      <c r="I34" s="2"/>
      <c r="J34" s="2"/>
      <c r="K34" s="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O35" s="22"/>
    </row>
    <row r="36" spans="1:17" x14ac:dyDescent="0.25">
      <c r="D36" s="2"/>
      <c r="E36" s="2"/>
      <c r="F36" s="2"/>
      <c r="G36" s="1"/>
      <c r="H36" s="2"/>
      <c r="I36" s="2"/>
      <c r="J36" s="2"/>
      <c r="K36" s="2"/>
      <c r="N36" s="2"/>
      <c r="O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N45" s="2"/>
      <c r="O45" s="2"/>
      <c r="P45" s="2"/>
      <c r="Q45" s="2"/>
    </row>
    <row r="46" spans="1:17" x14ac:dyDescent="0.25">
      <c r="B46" s="2"/>
      <c r="C46" s="2"/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  <row r="49" spans="14:17" x14ac:dyDescent="0.25">
      <c r="N49" s="2"/>
      <c r="O49" s="2"/>
      <c r="P49" s="2"/>
      <c r="Q49" s="2"/>
    </row>
  </sheetData>
  <autoFilter ref="A2:N2">
    <sortState ref="A3:N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8"/>
  <sheetViews>
    <sheetView zoomScale="85" zoomScaleNormal="85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275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19" t="s">
        <v>13</v>
      </c>
      <c r="B3" s="1">
        <v>-0.13109679282732012</v>
      </c>
      <c r="C3" s="1">
        <v>0.29443822074827136</v>
      </c>
      <c r="D3" s="23">
        <f t="shared" ref="D3:D16" si="0">SUM(B3:C3)</f>
        <v>0.16334142792095124</v>
      </c>
      <c r="E3" s="1">
        <v>-0.29579469190800484</v>
      </c>
      <c r="F3" s="1">
        <v>-2.8545933622529693E-3</v>
      </c>
      <c r="G3" s="23">
        <f t="shared" ref="G3:G16" si="1">B3+C3+E3+F3</f>
        <v>-0.13530785734930656</v>
      </c>
      <c r="H3" s="45"/>
      <c r="I3" s="43">
        <v>0.2</v>
      </c>
      <c r="J3" s="34">
        <f t="shared" ref="J3:J15" si="2">G3/D3</f>
        <v>-0.82837440000088969</v>
      </c>
      <c r="K3" s="23">
        <f t="shared" ref="K3:K15" si="3">-E3</f>
        <v>0.29579469190800484</v>
      </c>
      <c r="L3" s="23">
        <f t="shared" ref="L3:L16" si="4">ABS(B3)</f>
        <v>0.13109679282732012</v>
      </c>
      <c r="M3" s="46">
        <f t="shared" ref="M3:M14" si="5">M4-1.075</f>
        <v>0.52500000000000346</v>
      </c>
      <c r="N3" s="28">
        <v>-3.130549778927525</v>
      </c>
      <c r="O3" s="31"/>
      <c r="P3" s="26">
        <v>0.3</v>
      </c>
      <c r="Q3" s="26" t="str">
        <f>VLOOKUP(R3,tensions!$C$1:$H$1079,6,FALSE)</f>
        <v>Fort</v>
      </c>
      <c r="R3" s="26" t="str">
        <f t="shared" ref="R3:R16" si="6">A3&amp;$A$18</f>
        <v>NormandieEmployés de la banque et des assurances</v>
      </c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14</v>
      </c>
      <c r="B4" s="1">
        <v>-0.18034719118622655</v>
      </c>
      <c r="C4" s="1">
        <v>0.3287042921429959</v>
      </c>
      <c r="D4" s="23">
        <f t="shared" si="0"/>
        <v>0.14835710095676935</v>
      </c>
      <c r="E4" s="1">
        <v>-0.31488139185997172</v>
      </c>
      <c r="F4" s="1">
        <v>1.5826652802598872E-3</v>
      </c>
      <c r="G4" s="23">
        <f t="shared" si="1"/>
        <v>-0.16494162562294248</v>
      </c>
      <c r="H4" s="45"/>
      <c r="I4" s="43">
        <f t="shared" ref="I4:I16" si="7">I3+C3+IF(B3&gt;0,B3,0)+IF(F3&gt;0,F3,0)-IF(B4&gt;0,B4,0)-IF(F4&gt;0,F4,0)-C4</f>
        <v>0.16415126332501556</v>
      </c>
      <c r="J4" s="23">
        <f t="shared" si="2"/>
        <v>-1.1117878723648409</v>
      </c>
      <c r="K4" s="23">
        <f t="shared" si="3"/>
        <v>0.31488139185997172</v>
      </c>
      <c r="L4" s="23">
        <f t="shared" si="4"/>
        <v>0.18034719118622655</v>
      </c>
      <c r="M4" s="46">
        <f t="shared" si="5"/>
        <v>1.6000000000000034</v>
      </c>
      <c r="N4" s="28">
        <v>-2.4837757467795418</v>
      </c>
      <c r="O4" s="26"/>
      <c r="P4" s="26">
        <v>0.3</v>
      </c>
      <c r="Q4" s="26" t="str">
        <f>VLOOKUP(R4,tensions!$C$1:$H$1079,6,FALSE)</f>
        <v>Très fort</v>
      </c>
      <c r="R4" s="26" t="str">
        <f t="shared" si="6"/>
        <v>Pays de la LoireEmployés de la banque et des assurances</v>
      </c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165</v>
      </c>
      <c r="B5" s="1">
        <v>-0.14126733854931187</v>
      </c>
      <c r="C5" s="1">
        <v>0.29562114687499724</v>
      </c>
      <c r="D5" s="23">
        <f t="shared" si="0"/>
        <v>0.15435380832568538</v>
      </c>
      <c r="E5" s="1">
        <v>-0.32152758270465764</v>
      </c>
      <c r="F5" s="1">
        <v>-2.3183995615092608E-2</v>
      </c>
      <c r="G5" s="23">
        <f t="shared" si="1"/>
        <v>-0.19035776999406487</v>
      </c>
      <c r="H5" s="45"/>
      <c r="I5" s="43">
        <f t="shared" si="7"/>
        <v>0.19881707387327413</v>
      </c>
      <c r="J5" s="23">
        <f t="shared" si="2"/>
        <v>-1.2332560631896519</v>
      </c>
      <c r="K5" s="23">
        <f t="shared" si="3"/>
        <v>0.32152758270465764</v>
      </c>
      <c r="L5" s="23">
        <f t="shared" si="4"/>
        <v>0.14126733854931187</v>
      </c>
      <c r="M5" s="46">
        <f t="shared" si="5"/>
        <v>2.6750000000000034</v>
      </c>
      <c r="N5" s="28">
        <v>-3.1806171278740858</v>
      </c>
      <c r="O5" s="26"/>
      <c r="P5" s="26">
        <v>0.3</v>
      </c>
      <c r="Q5" s="26" t="str">
        <f>VLOOKUP(R5,tensions!$C$1:$H$1079,6,FALSE)</f>
        <v>Faible</v>
      </c>
      <c r="R5" s="26" t="str">
        <f t="shared" si="6"/>
        <v>Nouvelle AquitaineEmployés de la banque et des assurances</v>
      </c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7</v>
      </c>
      <c r="B6" s="1">
        <v>-0.19855402310502229</v>
      </c>
      <c r="C6" s="1">
        <v>0.32721318204233912</v>
      </c>
      <c r="D6" s="23">
        <f t="shared" si="0"/>
        <v>0.12865915893731683</v>
      </c>
      <c r="E6" s="1">
        <v>-0.34628110744957269</v>
      </c>
      <c r="F6" s="1">
        <v>-5.1836131619458336E-3</v>
      </c>
      <c r="G6" s="23">
        <f t="shared" si="1"/>
        <v>-0.22280556167420168</v>
      </c>
      <c r="H6" s="45"/>
      <c r="I6" s="43">
        <f t="shared" si="7"/>
        <v>0.16722503870593225</v>
      </c>
      <c r="J6" s="23">
        <f t="shared" si="2"/>
        <v>-1.7317504910999246</v>
      </c>
      <c r="K6" s="23">
        <f t="shared" si="3"/>
        <v>0.34628110744957269</v>
      </c>
      <c r="L6" s="23">
        <f t="shared" si="4"/>
        <v>0.19855402310502229</v>
      </c>
      <c r="M6" s="46">
        <f t="shared" si="5"/>
        <v>3.7500000000000036</v>
      </c>
      <c r="N6" s="28">
        <v>-5.871960248342976</v>
      </c>
      <c r="O6" s="26"/>
      <c r="P6" s="26">
        <v>0.3</v>
      </c>
      <c r="Q6" s="26" t="str">
        <f>VLOOKUP(R6,tensions!$C$1:$H$1079,6,FALSE)</f>
        <v>Fort</v>
      </c>
      <c r="R6" s="26" t="str">
        <f t="shared" si="6"/>
        <v>Auvergne-Rhône-AlpesEmployés de la banque et des assurances</v>
      </c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19" t="s">
        <v>12</v>
      </c>
      <c r="B7" s="1">
        <v>-0.21301927687985101</v>
      </c>
      <c r="C7" s="1">
        <v>0.31249962381673208</v>
      </c>
      <c r="D7" s="23">
        <f t="shared" si="0"/>
        <v>9.948034693688107E-2</v>
      </c>
      <c r="E7" s="1">
        <v>-0.34865197284486976</v>
      </c>
      <c r="F7" s="1">
        <v>7.5003149898907476E-3</v>
      </c>
      <c r="G7" s="23">
        <f t="shared" si="1"/>
        <v>-0.24167131091809793</v>
      </c>
      <c r="H7" s="45"/>
      <c r="I7" s="43">
        <f t="shared" si="7"/>
        <v>0.17443828194164857</v>
      </c>
      <c r="J7" s="23">
        <f t="shared" si="2"/>
        <v>-2.4293372345337225</v>
      </c>
      <c r="K7" s="23">
        <f t="shared" si="3"/>
        <v>0.34865197284486976</v>
      </c>
      <c r="L7" s="23">
        <f t="shared" si="4"/>
        <v>0.21301927687985101</v>
      </c>
      <c r="M7" s="46">
        <f t="shared" si="5"/>
        <v>4.8250000000000037</v>
      </c>
      <c r="N7" s="28">
        <v>-2.5112198274170519</v>
      </c>
      <c r="O7" s="31"/>
      <c r="P7" s="26">
        <v>0.3</v>
      </c>
      <c r="Q7" s="26" t="str">
        <f>VLOOKUP(R7,tensions!$C$1:$H$1079,6,FALSE)</f>
        <v>Très faible</v>
      </c>
      <c r="R7" s="26" t="str">
        <f t="shared" si="6"/>
        <v>Île-de-FranceEmployés de la banque et des assurances</v>
      </c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10</v>
      </c>
      <c r="B8" s="1">
        <v>-0.23148992450780076</v>
      </c>
      <c r="C8" s="1">
        <v>0.3167458653432707</v>
      </c>
      <c r="D8" s="23">
        <f t="shared" si="0"/>
        <v>8.5255940835469946E-2</v>
      </c>
      <c r="E8" s="1">
        <v>-0.33591377280601475</v>
      </c>
      <c r="F8" s="1">
        <v>8.7882326936068716E-3</v>
      </c>
      <c r="G8" s="23">
        <f t="shared" si="1"/>
        <v>-0.24186959927693794</v>
      </c>
      <c r="H8" s="45"/>
      <c r="I8" s="43">
        <f t="shared" si="7"/>
        <v>0.16890412271139382</v>
      </c>
      <c r="J8" s="23">
        <f t="shared" si="2"/>
        <v>-2.8369823487574526</v>
      </c>
      <c r="K8" s="23">
        <f t="shared" si="3"/>
        <v>0.33591377280601475</v>
      </c>
      <c r="L8" s="23">
        <f t="shared" si="4"/>
        <v>0.23148992450780076</v>
      </c>
      <c r="M8" s="46">
        <f t="shared" si="5"/>
        <v>5.9000000000000039</v>
      </c>
      <c r="N8" s="28">
        <v>-2.5424373467382289</v>
      </c>
      <c r="O8" s="31"/>
      <c r="P8" s="26">
        <v>0.3</v>
      </c>
      <c r="Q8" s="26" t="str">
        <f>VLOOKUP(R8,tensions!$C$1:$H$1079,6,FALSE)</f>
        <v>Moyen</v>
      </c>
      <c r="R8" s="26" t="str">
        <f t="shared" si="6"/>
        <v>Centre-Val de LoireEmployés de la banque et des assurances</v>
      </c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15</v>
      </c>
      <c r="B9" s="1">
        <v>-0.16769198659469783</v>
      </c>
      <c r="C9" s="1">
        <v>0.28272638018298851</v>
      </c>
      <c r="D9" s="23">
        <f t="shared" si="0"/>
        <v>0.11503439358829068</v>
      </c>
      <c r="E9" s="1">
        <v>-0.34330725242885229</v>
      </c>
      <c r="F9" s="1">
        <v>-1.4171245570446986E-2</v>
      </c>
      <c r="G9" s="23">
        <f t="shared" si="1"/>
        <v>-0.24244410441100861</v>
      </c>
      <c r="H9" s="45"/>
      <c r="I9" s="43">
        <f t="shared" si="7"/>
        <v>0.21171184056528286</v>
      </c>
      <c r="J9" s="23">
        <f t="shared" si="2"/>
        <v>-2.1075792799735935</v>
      </c>
      <c r="K9" s="23">
        <f t="shared" si="3"/>
        <v>0.34330725242885229</v>
      </c>
      <c r="L9" s="23">
        <f t="shared" si="4"/>
        <v>0.16769198659469783</v>
      </c>
      <c r="M9" s="46">
        <f t="shared" si="5"/>
        <v>6.9750000000000041</v>
      </c>
      <c r="N9" s="28">
        <v>-3.700637956883289</v>
      </c>
      <c r="O9" s="31"/>
      <c r="P9" s="26">
        <v>0.3</v>
      </c>
      <c r="Q9" s="26" t="str">
        <f>VLOOKUP(R9,tensions!$C$1:$H$1079,6,FALSE)</f>
        <v>Très faible</v>
      </c>
      <c r="R9" s="26" t="str">
        <f t="shared" si="6"/>
        <v>OccitanieEmployés de la banque et des assurances</v>
      </c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17</v>
      </c>
      <c r="B10" s="1">
        <v>-0.21552151680388534</v>
      </c>
      <c r="C10" s="1">
        <v>0.31146368789335066</v>
      </c>
      <c r="D10" s="23">
        <f t="shared" si="0"/>
        <v>9.5942171089465317E-2</v>
      </c>
      <c r="E10" s="1">
        <v>-0.35389989750922662</v>
      </c>
      <c r="F10" s="1">
        <v>1.4824130793258602E-18</v>
      </c>
      <c r="G10" s="23">
        <f t="shared" si="1"/>
        <v>-0.25795772641976134</v>
      </c>
      <c r="H10" s="45"/>
      <c r="I10" s="43">
        <f t="shared" si="7"/>
        <v>0.18297453285492071</v>
      </c>
      <c r="J10" s="23">
        <f t="shared" si="2"/>
        <v>-2.6886792688818537</v>
      </c>
      <c r="K10" s="23">
        <f t="shared" si="3"/>
        <v>0.35389989750922662</v>
      </c>
      <c r="L10" s="23">
        <f t="shared" si="4"/>
        <v>0.21552151680388534</v>
      </c>
      <c r="M10" s="46">
        <f t="shared" si="5"/>
        <v>8.0500000000000043</v>
      </c>
      <c r="N10" s="28">
        <v>-57.957652542046098</v>
      </c>
      <c r="O10" s="26"/>
      <c r="P10" s="26">
        <v>0.3</v>
      </c>
      <c r="Q10" s="26" t="str">
        <f>VLOOKUP(R10,tensions!$C$1:$H$1079,6,FALSE)</f>
        <v>Très fort</v>
      </c>
      <c r="R10" s="26" t="str">
        <f t="shared" si="6"/>
        <v>Provence-Alpes-Côte d'AzurEmployés de la banque et des assurances</v>
      </c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s="19" t="s">
        <v>34</v>
      </c>
      <c r="B11" s="1">
        <v>-0.21565512150191915</v>
      </c>
      <c r="C11" s="1">
        <v>0.31155460144008951</v>
      </c>
      <c r="D11" s="23">
        <f t="shared" si="0"/>
        <v>9.5899479938170357E-2</v>
      </c>
      <c r="E11" s="1">
        <v>-0.35395020585126502</v>
      </c>
      <c r="F11" s="1">
        <v>1.9532847769986531E-5</v>
      </c>
      <c r="G11" s="23">
        <f t="shared" si="1"/>
        <v>-0.25803119306532463</v>
      </c>
      <c r="H11" s="3"/>
      <c r="I11" s="43">
        <f t="shared" si="7"/>
        <v>0.18286408646041186</v>
      </c>
      <c r="J11" s="23">
        <f t="shared" si="2"/>
        <v>-2.6906422561591166</v>
      </c>
      <c r="K11" s="23">
        <f t="shared" si="3"/>
        <v>0.35395020585126502</v>
      </c>
      <c r="L11" s="23">
        <f t="shared" si="4"/>
        <v>0.21565512150191915</v>
      </c>
      <c r="M11" s="46">
        <f t="shared" si="5"/>
        <v>9.1250000000000036</v>
      </c>
      <c r="N11" s="28">
        <v>-115.72558960853175</v>
      </c>
      <c r="O11" s="26"/>
      <c r="P11" s="26">
        <v>0.3</v>
      </c>
      <c r="Q11" s="26" t="str">
        <f>VLOOKUP(R11,tensions!$C$1:$H$1079,6,FALSE)</f>
        <v>Faible</v>
      </c>
      <c r="R11" s="26" t="str">
        <f t="shared" si="6"/>
        <v>France métropolitaineEmployés de la banque et des assurances</v>
      </c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19</v>
      </c>
      <c r="B12" s="1">
        <v>-0.21550770394821681</v>
      </c>
      <c r="C12" s="1">
        <v>0.29297665363079373</v>
      </c>
      <c r="D12" s="23">
        <f t="shared" si="0"/>
        <v>7.7468949682576921E-2</v>
      </c>
      <c r="E12" s="1">
        <v>-0.35873742589990248</v>
      </c>
      <c r="F12" s="1">
        <v>6.6237989872519592E-3</v>
      </c>
      <c r="G12" s="23">
        <f t="shared" si="1"/>
        <v>-0.27464467723007358</v>
      </c>
      <c r="H12" s="45"/>
      <c r="I12" s="43">
        <f t="shared" si="7"/>
        <v>0.19483776813022569</v>
      </c>
      <c r="J12" s="23">
        <f t="shared" si="2"/>
        <v>-3.5452226776716231</v>
      </c>
      <c r="K12" s="23">
        <f t="shared" si="3"/>
        <v>0.35873742589990248</v>
      </c>
      <c r="L12" s="23">
        <f t="shared" si="4"/>
        <v>0.21550770394821681</v>
      </c>
      <c r="M12" s="46">
        <f t="shared" si="5"/>
        <v>10.200000000000003</v>
      </c>
      <c r="N12" s="28">
        <v>-5.3930689274402983</v>
      </c>
      <c r="O12" s="31"/>
      <c r="P12" s="26">
        <v>0.3</v>
      </c>
      <c r="Q12" s="26" t="str">
        <f>VLOOKUP(R12,tensions!$C$1:$H$1079,6,FALSE)</f>
        <v>Faible</v>
      </c>
      <c r="R12" s="26" t="str">
        <f t="shared" si="6"/>
        <v>Grand EstEmployés de la banque et des assurances</v>
      </c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s="19" t="s">
        <v>11</v>
      </c>
      <c r="B13" s="1">
        <v>-0.20800408226564374</v>
      </c>
      <c r="C13" s="1">
        <v>0.31105898302497548</v>
      </c>
      <c r="D13" s="23">
        <f t="shared" si="0"/>
        <v>0.10305490075933174</v>
      </c>
      <c r="E13" s="1">
        <v>-0.38590102151564448</v>
      </c>
      <c r="F13" s="1">
        <v>8.5718739932821714E-5</v>
      </c>
      <c r="G13" s="23">
        <f t="shared" si="1"/>
        <v>-0.28276040201637997</v>
      </c>
      <c r="H13" s="45"/>
      <c r="I13" s="43">
        <f t="shared" si="7"/>
        <v>0.1832935189833631</v>
      </c>
      <c r="J13" s="23">
        <f t="shared" si="2"/>
        <v>-2.7437841377065775</v>
      </c>
      <c r="K13" s="23">
        <f t="shared" si="3"/>
        <v>0.38590102151564448</v>
      </c>
      <c r="L13" s="23">
        <f t="shared" si="4"/>
        <v>0.20800408226564374</v>
      </c>
      <c r="M13" s="46">
        <f t="shared" si="5"/>
        <v>11.275000000000002</v>
      </c>
      <c r="N13" s="28">
        <v>-5.2418059917192297</v>
      </c>
      <c r="O13" s="31"/>
      <c r="P13" s="26">
        <v>0.3</v>
      </c>
      <c r="Q13" s="26" t="str">
        <f>VLOOKUP(R13,tensions!$C$1:$H$1079,6,FALSE)</f>
        <v>Très fort</v>
      </c>
      <c r="R13" s="26" t="str">
        <f t="shared" si="6"/>
        <v>CorseEmployés de la banque et des assurances</v>
      </c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s="19" t="s">
        <v>9</v>
      </c>
      <c r="B14" s="1">
        <v>-0.20975754885151343</v>
      </c>
      <c r="C14" s="1">
        <v>0.28956081666990152</v>
      </c>
      <c r="D14" s="23">
        <f t="shared" si="0"/>
        <v>7.9803267818388091E-2</v>
      </c>
      <c r="E14" s="1">
        <v>-0.35981652485812543</v>
      </c>
      <c r="F14" s="1">
        <v>-7.0807874482408323E-3</v>
      </c>
      <c r="G14" s="23">
        <f t="shared" si="1"/>
        <v>-0.28709404448797815</v>
      </c>
      <c r="H14" s="45"/>
      <c r="I14" s="43">
        <f t="shared" si="7"/>
        <v>0.20487740407836985</v>
      </c>
      <c r="J14" s="23">
        <f t="shared" si="2"/>
        <v>-3.5975224115048907</v>
      </c>
      <c r="K14" s="23">
        <f t="shared" si="3"/>
        <v>0.35981652485812543</v>
      </c>
      <c r="L14" s="23">
        <f t="shared" si="4"/>
        <v>0.20975754885151343</v>
      </c>
      <c r="M14" s="46">
        <f t="shared" si="5"/>
        <v>12.350000000000001</v>
      </c>
      <c r="N14" s="28">
        <v>-3.1805678734487581</v>
      </c>
      <c r="O14" s="31"/>
      <c r="P14" s="26">
        <v>0.3</v>
      </c>
      <c r="Q14" s="26" t="str">
        <f>VLOOKUP(R14,tensions!$C$1:$H$1079,6,FALSE)</f>
        <v>Très faible</v>
      </c>
      <c r="R14" s="26" t="str">
        <f t="shared" si="6"/>
        <v>BretagneEmployés de la banque et des assurances</v>
      </c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s="19" t="s">
        <v>8</v>
      </c>
      <c r="B15" s="1">
        <v>-0.28943590526603269</v>
      </c>
      <c r="C15" s="1">
        <v>0.34526606557863715</v>
      </c>
      <c r="D15" s="23">
        <f t="shared" si="0"/>
        <v>5.583016031260446E-2</v>
      </c>
      <c r="E15" s="1">
        <v>-0.39570400106200759</v>
      </c>
      <c r="F15" s="1">
        <v>-9.9319906983902292E-3</v>
      </c>
      <c r="G15" s="23">
        <f t="shared" si="1"/>
        <v>-0.34980583144779337</v>
      </c>
      <c r="H15" s="45"/>
      <c r="I15" s="43">
        <f t="shared" si="7"/>
        <v>0.14917215516963422</v>
      </c>
      <c r="J15" s="23">
        <f t="shared" si="2"/>
        <v>-6.2655351424599024</v>
      </c>
      <c r="K15" s="23">
        <f t="shared" si="3"/>
        <v>0.39570400106200759</v>
      </c>
      <c r="L15" s="23">
        <f t="shared" si="4"/>
        <v>0.28943590526603269</v>
      </c>
      <c r="M15" s="46">
        <f>M16-1.075</f>
        <v>13.425000000000001</v>
      </c>
      <c r="N15" s="28">
        <v>-2.6035718789797651</v>
      </c>
      <c r="O15" s="31"/>
      <c r="P15" s="26">
        <v>0.3</v>
      </c>
      <c r="Q15" s="26" t="str">
        <f>VLOOKUP(R15,tensions!$C$1:$H$1079,6,FALSE)</f>
        <v>Fort</v>
      </c>
      <c r="R15" s="26" t="str">
        <f t="shared" si="6"/>
        <v>Bourgogne-Franche-ComtéEmployés de la banque et des assurances</v>
      </c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s="19" t="s">
        <v>18</v>
      </c>
      <c r="B16" s="1">
        <v>-0.3055165942853259</v>
      </c>
      <c r="C16" s="1">
        <v>0.32672964892743561</v>
      </c>
      <c r="D16" s="23">
        <f t="shared" si="0"/>
        <v>2.1213054642109708E-2</v>
      </c>
      <c r="E16" s="1">
        <v>-0.39488033329038896</v>
      </c>
      <c r="F16" s="1">
        <v>1.2911999612397532E-2</v>
      </c>
      <c r="G16" s="23">
        <f t="shared" si="1"/>
        <v>-0.36075527903588173</v>
      </c>
      <c r="I16" s="43">
        <f t="shared" si="7"/>
        <v>0.15479657220843823</v>
      </c>
      <c r="J16" s="23">
        <f t="shared" ref="J16" si="8">G16/D16</f>
        <v>-17.006286229035208</v>
      </c>
      <c r="K16" s="23">
        <f t="shared" ref="K16" si="9">-E16</f>
        <v>0.39488033329038896</v>
      </c>
      <c r="L16" s="23">
        <f t="shared" si="4"/>
        <v>0.3055165942853259</v>
      </c>
      <c r="M16" s="46">
        <v>14.5</v>
      </c>
      <c r="N16" s="28">
        <v>-17.927724361934899</v>
      </c>
      <c r="P16" s="26">
        <v>0.3</v>
      </c>
      <c r="Q16" s="26" t="str">
        <f>VLOOKUP(R16,tensions!$C$1:$H$1079,6,FALSE)</f>
        <v>Faible</v>
      </c>
      <c r="R16" s="26" t="str">
        <f t="shared" si="6"/>
        <v>Hauts-de-FranceEmployés de la banque et des assurances</v>
      </c>
    </row>
    <row r="17" spans="1:18" x14ac:dyDescent="0.25">
      <c r="B17" s="2"/>
      <c r="C17" s="2"/>
      <c r="D17" s="2"/>
      <c r="E17" s="2"/>
      <c r="F17" s="2"/>
      <c r="G17" s="2"/>
      <c r="I17" s="2"/>
      <c r="J17" s="2"/>
      <c r="L17" s="2"/>
    </row>
    <row r="18" spans="1:18" x14ac:dyDescent="0.25">
      <c r="A18" t="s">
        <v>126</v>
      </c>
      <c r="B18" s="2"/>
      <c r="C18" s="2"/>
      <c r="D18" s="2"/>
      <c r="E18" s="2"/>
      <c r="F18" s="2"/>
      <c r="G18" s="1"/>
      <c r="H18" s="2"/>
      <c r="I18" s="2"/>
      <c r="J18" s="2"/>
      <c r="K18" s="2"/>
      <c r="L18" s="2"/>
    </row>
    <row r="19" spans="1:18" x14ac:dyDescent="0.25">
      <c r="A19" s="3"/>
      <c r="B19" s="23"/>
      <c r="C19" s="25"/>
      <c r="D19" s="2"/>
      <c r="E19" s="2"/>
      <c r="F19" s="2"/>
      <c r="H19" s="2"/>
      <c r="I19" s="2"/>
      <c r="J19" s="2"/>
      <c r="K19" s="2"/>
      <c r="L19" s="2"/>
    </row>
    <row r="20" spans="1:18" x14ac:dyDescent="0.25">
      <c r="A20" s="3"/>
      <c r="B20" s="23"/>
      <c r="C20" s="3"/>
      <c r="D20" s="2"/>
      <c r="E20" s="2"/>
      <c r="F20" s="2"/>
      <c r="H20" s="2"/>
      <c r="I20" s="1"/>
      <c r="J20" s="1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2"/>
      <c r="J21" s="2"/>
      <c r="K21" s="2"/>
      <c r="L21" s="2"/>
    </row>
    <row r="22" spans="1:18" x14ac:dyDescent="0.25">
      <c r="A22" s="3"/>
      <c r="B22" s="23"/>
      <c r="C22" s="25"/>
      <c r="D22" s="2"/>
      <c r="E22" s="2"/>
      <c r="F22" s="2"/>
      <c r="H22" s="2"/>
      <c r="I22" s="2"/>
      <c r="J22" s="2"/>
      <c r="K22" s="2"/>
      <c r="L22" s="2"/>
      <c r="R22" s="24"/>
    </row>
    <row r="23" spans="1:18" x14ac:dyDescent="0.25">
      <c r="A23" s="3"/>
      <c r="B23" s="23"/>
      <c r="C23" s="3"/>
      <c r="D23" s="2"/>
      <c r="E23" s="2"/>
      <c r="F23" s="2"/>
      <c r="H23" s="2"/>
      <c r="I23" s="2"/>
      <c r="J23" s="2"/>
      <c r="K23" s="2"/>
      <c r="L23" s="2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</row>
    <row r="34" spans="1:17" x14ac:dyDescent="0.25">
      <c r="D34" s="2"/>
      <c r="E34" s="2"/>
      <c r="F34" s="2"/>
      <c r="G34" s="1"/>
      <c r="H34" s="2"/>
      <c r="I34" s="2"/>
      <c r="J34" s="2"/>
      <c r="K34" s="2"/>
      <c r="O34" s="2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N35" s="2"/>
      <c r="O35" s="2"/>
    </row>
    <row r="36" spans="1:17" x14ac:dyDescent="0.25">
      <c r="N36" s="2"/>
      <c r="O36" s="2"/>
      <c r="P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  <c r="Q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B45" s="2"/>
      <c r="C45" s="2"/>
      <c r="N45" s="2"/>
      <c r="O45" s="2"/>
      <c r="P45" s="2"/>
      <c r="Q45" s="2"/>
    </row>
    <row r="46" spans="1:17" x14ac:dyDescent="0.25"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</sheetData>
  <autoFilter ref="A2:N2">
    <sortState ref="A3:N15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8"/>
  <sheetViews>
    <sheetView zoomScale="85" zoomScaleNormal="85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277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19" t="s">
        <v>8</v>
      </c>
      <c r="B3" s="1">
        <v>-5.2100780416660213E-2</v>
      </c>
      <c r="C3" s="1">
        <v>0.31060755098351439</v>
      </c>
      <c r="D3" s="23">
        <f t="shared" ref="D3:D16" si="0">SUM(B3:C3)</f>
        <v>0.25850677056685417</v>
      </c>
      <c r="E3" s="1">
        <v>-0.11814727144757056</v>
      </c>
      <c r="F3" s="1">
        <v>-1.6883759365406367E-3</v>
      </c>
      <c r="G3" s="23">
        <f t="shared" ref="G3:G16" si="1">B3+C3+E3+F3</f>
        <v>0.13867112318274297</v>
      </c>
      <c r="H3" s="45"/>
      <c r="I3" s="43">
        <v>0.08</v>
      </c>
      <c r="J3" s="34">
        <f t="shared" ref="J3:J16" si="2">G3/D3</f>
        <v>0.53643130073020773</v>
      </c>
      <c r="K3" s="23">
        <f t="shared" ref="K3:K16" si="3">-E3</f>
        <v>0.11814727144757056</v>
      </c>
      <c r="L3" s="23">
        <f t="shared" ref="L3:L16" si="4">ABS(B3)</f>
        <v>5.2100780416660213E-2</v>
      </c>
      <c r="M3" s="46">
        <f t="shared" ref="M3:M14" si="5">M4-1.075</f>
        <v>0.52500000000000346</v>
      </c>
      <c r="N3" s="28">
        <v>0.97707861998731482</v>
      </c>
      <c r="O3" s="31"/>
      <c r="P3" s="26">
        <v>0.3</v>
      </c>
      <c r="Q3" s="26" t="str">
        <f>VLOOKUP(R3,tensions!$C$1:$H$1079,6,FALSE)</f>
        <v>Très faible</v>
      </c>
      <c r="R3" s="26" t="str">
        <f t="shared" ref="R3:R16" si="6">A3&amp;$A$18</f>
        <v>Bourgogne-Franche-ComtéCadres de la banque et des assurances</v>
      </c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13</v>
      </c>
      <c r="B4" s="1">
        <v>3.2384271699012208E-2</v>
      </c>
      <c r="C4" s="1">
        <v>0.26075591902231671</v>
      </c>
      <c r="D4" s="23">
        <f t="shared" si="0"/>
        <v>0.29314019072132891</v>
      </c>
      <c r="E4" s="1">
        <v>-0.11281315186343376</v>
      </c>
      <c r="F4" s="1">
        <v>-6.0621310284625016E-2</v>
      </c>
      <c r="G4" s="23">
        <f t="shared" si="1"/>
        <v>0.11970572857327012</v>
      </c>
      <c r="H4" s="45"/>
      <c r="I4" s="43">
        <f t="shared" ref="I4:I16" si="7">I3+C3+IF(B3&gt;0,B3,0)+IF(F3&gt;0,F3,0)-IF(B4&gt;0,B4,0)-IF(F4&gt;0,F4,0)-C4</f>
        <v>9.7467360262185498E-2</v>
      </c>
      <c r="J4" s="23">
        <f t="shared" si="2"/>
        <v>0.40835658965326693</v>
      </c>
      <c r="K4" s="23">
        <f t="shared" si="3"/>
        <v>0.11281315186343376</v>
      </c>
      <c r="L4" s="23">
        <f t="shared" si="4"/>
        <v>3.2384271699012208E-2</v>
      </c>
      <c r="M4" s="46">
        <f t="shared" si="5"/>
        <v>1.6000000000000034</v>
      </c>
      <c r="N4" s="28">
        <v>2.6547979581882291</v>
      </c>
      <c r="O4" s="26"/>
      <c r="P4" s="26">
        <v>0.3</v>
      </c>
      <c r="Q4" s="26" t="str">
        <f>VLOOKUP(R4,tensions!$C$1:$H$1079,6,FALSE)</f>
        <v>Faible</v>
      </c>
      <c r="R4" s="26" t="str">
        <f t="shared" si="6"/>
        <v>NormandieCadres de la banque et des assurances</v>
      </c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15</v>
      </c>
      <c r="B5" s="1">
        <v>6.6589348761285716E-3</v>
      </c>
      <c r="C5" s="1">
        <v>0.26008631458715514</v>
      </c>
      <c r="D5" s="23">
        <f t="shared" si="0"/>
        <v>0.26674524946328371</v>
      </c>
      <c r="E5" s="1">
        <v>-0.13003115858902806</v>
      </c>
      <c r="F5" s="1">
        <v>-3.1959425151650851E-2</v>
      </c>
      <c r="G5" s="23">
        <f t="shared" si="1"/>
        <v>0.10475466572260481</v>
      </c>
      <c r="H5" s="45"/>
      <c r="I5" s="43">
        <f t="shared" si="7"/>
        <v>0.1238623015202307</v>
      </c>
      <c r="J5" s="23">
        <f t="shared" si="2"/>
        <v>0.39271426926395486</v>
      </c>
      <c r="K5" s="23">
        <f t="shared" si="3"/>
        <v>0.13003115858902806</v>
      </c>
      <c r="L5" s="23">
        <f t="shared" si="4"/>
        <v>6.6589348761285716E-3</v>
      </c>
      <c r="M5" s="46">
        <f t="shared" si="5"/>
        <v>2.6750000000000034</v>
      </c>
      <c r="N5" s="28">
        <v>1.37306826309584</v>
      </c>
      <c r="O5" s="26"/>
      <c r="P5" s="26">
        <v>0.3</v>
      </c>
      <c r="Q5" s="26" t="str">
        <f>VLOOKUP(R5,tensions!$C$1:$H$1079,6,FALSE)</f>
        <v>Très faible</v>
      </c>
      <c r="R5" s="26" t="str">
        <f t="shared" si="6"/>
        <v>OccitanieCadres de la banque et des assurances</v>
      </c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11</v>
      </c>
      <c r="B6" s="1">
        <v>-5.9015311356256421E-2</v>
      </c>
      <c r="C6" s="1">
        <v>0.29391572768262081</v>
      </c>
      <c r="D6" s="23">
        <f t="shared" si="0"/>
        <v>0.23490041632636438</v>
      </c>
      <c r="E6" s="1">
        <v>-0.13765169222243867</v>
      </c>
      <c r="F6" s="1">
        <v>7.3220463651265969E-3</v>
      </c>
      <c r="G6" s="23">
        <f t="shared" si="1"/>
        <v>0.1045707704690523</v>
      </c>
      <c r="H6" s="45"/>
      <c r="I6" s="43">
        <f t="shared" si="7"/>
        <v>8.9369776935766976E-2</v>
      </c>
      <c r="J6" s="23">
        <f t="shared" si="2"/>
        <v>0.44517064764910619</v>
      </c>
      <c r="K6" s="23">
        <f t="shared" si="3"/>
        <v>0.13765169222243867</v>
      </c>
      <c r="L6" s="23">
        <f t="shared" si="4"/>
        <v>5.9015311356256421E-2</v>
      </c>
      <c r="M6" s="46">
        <f t="shared" si="5"/>
        <v>3.7500000000000036</v>
      </c>
      <c r="N6" s="28">
        <v>1.6963235712235161</v>
      </c>
      <c r="O6" s="26"/>
      <c r="P6" s="26">
        <v>0.3</v>
      </c>
      <c r="Q6" s="26" t="str">
        <f>VLOOKUP(R6,tensions!$C$1:$H$1079,6,FALSE)</f>
        <v>Très faible</v>
      </c>
      <c r="R6" s="26" t="str">
        <f t="shared" si="6"/>
        <v>CorseCadres de la banque et des assurances</v>
      </c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19" t="s">
        <v>10</v>
      </c>
      <c r="B7" s="1">
        <v>-3.3190087809528562E-2</v>
      </c>
      <c r="C7" s="1">
        <v>0.2652331878355027</v>
      </c>
      <c r="D7" s="23">
        <f t="shared" si="0"/>
        <v>0.23204310002597414</v>
      </c>
      <c r="E7" s="1">
        <v>-0.14201584507215684</v>
      </c>
      <c r="F7" s="1">
        <v>1.0258331231721828E-2</v>
      </c>
      <c r="G7" s="23">
        <f t="shared" si="1"/>
        <v>0.10028558618553914</v>
      </c>
      <c r="H7" s="45"/>
      <c r="I7" s="43">
        <f t="shared" si="7"/>
        <v>0.11511603191628988</v>
      </c>
      <c r="J7" s="23">
        <f t="shared" si="2"/>
        <v>0.43218516807573032</v>
      </c>
      <c r="K7" s="23">
        <f t="shared" si="3"/>
        <v>0.14201584507215684</v>
      </c>
      <c r="L7" s="23">
        <f t="shared" si="4"/>
        <v>3.3190087809528562E-2</v>
      </c>
      <c r="M7" s="46">
        <f t="shared" si="5"/>
        <v>4.8250000000000037</v>
      </c>
      <c r="N7" s="28">
        <v>0.80223677416696737</v>
      </c>
      <c r="O7" s="31"/>
      <c r="P7" s="26">
        <v>0.3</v>
      </c>
      <c r="Q7" s="26" t="str">
        <f>VLOOKUP(R7,tensions!$C$1:$H$1079,6,FALSE)</f>
        <v>Très fort</v>
      </c>
      <c r="R7" s="26" t="str">
        <f t="shared" si="6"/>
        <v>Centre-Val de LoireCadres de la banque et des assurances</v>
      </c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14</v>
      </c>
      <c r="B8" s="1">
        <v>-8.5700081548488224E-2</v>
      </c>
      <c r="C8" s="1">
        <v>0.29652096991538041</v>
      </c>
      <c r="D8" s="23">
        <f t="shared" si="0"/>
        <v>0.21082088836689217</v>
      </c>
      <c r="E8" s="1">
        <v>-0.12308935615708255</v>
      </c>
      <c r="F8" s="1">
        <v>5.1052452402836571E-3</v>
      </c>
      <c r="G8" s="23">
        <f t="shared" si="1"/>
        <v>9.2836777450093277E-2</v>
      </c>
      <c r="H8" s="45"/>
      <c r="I8" s="43">
        <f t="shared" si="7"/>
        <v>8.8981335827850339E-2</v>
      </c>
      <c r="J8" s="23">
        <f t="shared" si="2"/>
        <v>0.44035853453254203</v>
      </c>
      <c r="K8" s="23">
        <f t="shared" si="3"/>
        <v>0.12308935615708255</v>
      </c>
      <c r="L8" s="23">
        <f t="shared" si="4"/>
        <v>8.5700081548488224E-2</v>
      </c>
      <c r="M8" s="46">
        <f t="shared" si="5"/>
        <v>5.9000000000000039</v>
      </c>
      <c r="N8" s="28">
        <v>1.557451375220017</v>
      </c>
      <c r="O8" s="31"/>
      <c r="P8" s="26">
        <v>0.3</v>
      </c>
      <c r="Q8" s="26" t="str">
        <f>VLOOKUP(R8,tensions!$C$1:$H$1079,6,FALSE)</f>
        <v>Fort</v>
      </c>
      <c r="R8" s="26" t="str">
        <f t="shared" si="6"/>
        <v>Pays de la LoireCadres de la banque et des assurances</v>
      </c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19</v>
      </c>
      <c r="B9" s="1">
        <v>-1.1690215943136932E-2</v>
      </c>
      <c r="C9" s="1">
        <v>0.25249162000335429</v>
      </c>
      <c r="D9" s="23">
        <f t="shared" si="0"/>
        <v>0.24080140406021736</v>
      </c>
      <c r="E9" s="1">
        <v>-0.16433332908996273</v>
      </c>
      <c r="F9" s="1">
        <v>1.0021512093362635E-2</v>
      </c>
      <c r="G9" s="23">
        <f t="shared" si="1"/>
        <v>8.6489587063617257E-2</v>
      </c>
      <c r="H9" s="45"/>
      <c r="I9" s="43">
        <f t="shared" si="7"/>
        <v>0.12809441888679746</v>
      </c>
      <c r="J9" s="23">
        <f t="shared" si="2"/>
        <v>0.35917393173500251</v>
      </c>
      <c r="K9" s="23">
        <f t="shared" si="3"/>
        <v>0.16433332908996273</v>
      </c>
      <c r="L9" s="23">
        <f t="shared" si="4"/>
        <v>1.1690215943136932E-2</v>
      </c>
      <c r="M9" s="46">
        <f t="shared" si="5"/>
        <v>6.9750000000000041</v>
      </c>
      <c r="N9" s="28">
        <v>1.4216785160851391</v>
      </c>
      <c r="O9" s="31"/>
      <c r="P9" s="26">
        <v>0.3</v>
      </c>
      <c r="Q9" s="26" t="str">
        <f>VLOOKUP(R9,tensions!$C$1:$H$1079,6,FALSE)</f>
        <v>Faible</v>
      </c>
      <c r="R9" s="26" t="str">
        <f t="shared" si="6"/>
        <v>Grand EstCadres de la banque et des assurances</v>
      </c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165</v>
      </c>
      <c r="B10" s="1">
        <v>-4.6082071481266373E-3</v>
      </c>
      <c r="C10" s="1">
        <v>0.27381767561031911</v>
      </c>
      <c r="D10" s="23">
        <f t="shared" si="0"/>
        <v>0.26920946846219246</v>
      </c>
      <c r="E10" s="1">
        <v>-0.11758085989434942</v>
      </c>
      <c r="F10" s="1">
        <v>-7.3046224435420193E-2</v>
      </c>
      <c r="G10" s="23">
        <f t="shared" si="1"/>
        <v>7.8582384132422856E-2</v>
      </c>
      <c r="H10" s="45"/>
      <c r="I10" s="43">
        <f t="shared" si="7"/>
        <v>0.1167898753731953</v>
      </c>
      <c r="J10" s="23">
        <f t="shared" si="2"/>
        <v>0.29190052111209042</v>
      </c>
      <c r="K10" s="23">
        <f t="shared" si="3"/>
        <v>0.11758085989434942</v>
      </c>
      <c r="L10" s="23">
        <f t="shared" si="4"/>
        <v>4.6082071481266373E-3</v>
      </c>
      <c r="M10" s="46">
        <f t="shared" si="5"/>
        <v>8.0500000000000043</v>
      </c>
      <c r="N10" s="28">
        <v>1.336207807259346</v>
      </c>
      <c r="O10" s="26"/>
      <c r="P10" s="26">
        <v>0.3</v>
      </c>
      <c r="Q10" s="26" t="str">
        <f>VLOOKUP(R10,tensions!$C$1:$H$1079,6,FALSE)</f>
        <v>Fort</v>
      </c>
      <c r="R10" s="26" t="str">
        <f t="shared" si="6"/>
        <v>Nouvelle AquitaineCadres de la banque et des assurances</v>
      </c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s="19" t="s">
        <v>12</v>
      </c>
      <c r="B11" s="1">
        <v>-4.5444937886371835E-3</v>
      </c>
      <c r="C11" s="1">
        <v>0.24652023555596261</v>
      </c>
      <c r="D11" s="23">
        <f t="shared" si="0"/>
        <v>0.24197574176732542</v>
      </c>
      <c r="E11" s="1">
        <v>-0.14711139110909593</v>
      </c>
      <c r="F11" s="1">
        <v>-2.3991082243956744E-2</v>
      </c>
      <c r="G11" s="23">
        <f t="shared" si="1"/>
        <v>7.0873268414272744E-2</v>
      </c>
      <c r="H11" s="3"/>
      <c r="I11" s="43">
        <f t="shared" si="7"/>
        <v>0.14408731542755179</v>
      </c>
      <c r="J11" s="23">
        <f t="shared" si="2"/>
        <v>0.29289410540343236</v>
      </c>
      <c r="K11" s="23">
        <f t="shared" si="3"/>
        <v>0.14711139110909593</v>
      </c>
      <c r="L11" s="23">
        <f t="shared" si="4"/>
        <v>4.5444937886371835E-3</v>
      </c>
      <c r="M11" s="46">
        <f t="shared" si="5"/>
        <v>9.1250000000000036</v>
      </c>
      <c r="N11" s="28">
        <v>0.65117528080629239</v>
      </c>
      <c r="O11" s="26"/>
      <c r="P11" s="26">
        <v>0.3</v>
      </c>
      <c r="Q11" s="26" t="str">
        <f>VLOOKUP(R11,tensions!$C$1:$H$1079,6,FALSE)</f>
        <v>Fort</v>
      </c>
      <c r="R11" s="26" t="str">
        <f t="shared" si="6"/>
        <v>Île-de-FranceCadres de la banque et des assurances</v>
      </c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7</v>
      </c>
      <c r="B12" s="1">
        <v>-2.2744928724274693E-2</v>
      </c>
      <c r="C12" s="1">
        <v>0.27536601985120324</v>
      </c>
      <c r="D12" s="23">
        <f t="shared" si="0"/>
        <v>0.25262109112692854</v>
      </c>
      <c r="E12" s="1">
        <v>-0.17044592921664845</v>
      </c>
      <c r="F12" s="1">
        <v>-2.2300057493900089E-2</v>
      </c>
      <c r="G12" s="23">
        <f t="shared" si="1"/>
        <v>5.9875104416380012E-2</v>
      </c>
      <c r="H12" s="45"/>
      <c r="I12" s="43">
        <f t="shared" si="7"/>
        <v>0.11524153113231117</v>
      </c>
      <c r="J12" s="23">
        <f t="shared" si="2"/>
        <v>0.23701546117658079</v>
      </c>
      <c r="K12" s="23">
        <f t="shared" si="3"/>
        <v>0.17044592921664845</v>
      </c>
      <c r="L12" s="23">
        <f t="shared" si="4"/>
        <v>2.2744928724274693E-2</v>
      </c>
      <c r="M12" s="46">
        <f t="shared" si="5"/>
        <v>10.200000000000003</v>
      </c>
      <c r="N12" s="28">
        <v>1.5433215882633</v>
      </c>
      <c r="O12" s="31"/>
      <c r="P12" s="26">
        <v>0.3</v>
      </c>
      <c r="Q12" s="26" t="str">
        <f>VLOOKUP(R12,tensions!$C$1:$H$1079,6,FALSE)</f>
        <v>Faible</v>
      </c>
      <c r="R12" s="26" t="str">
        <f t="shared" si="6"/>
        <v>Auvergne-Rhône-AlpesCadres de la banque et des assurances</v>
      </c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s="19" t="s">
        <v>34</v>
      </c>
      <c r="B13" s="1">
        <v>1.9355561421402711E-3</v>
      </c>
      <c r="C13" s="1">
        <v>0.24962485171581766</v>
      </c>
      <c r="D13" s="23">
        <f t="shared" si="0"/>
        <v>0.25156040785795791</v>
      </c>
      <c r="E13" s="1">
        <v>-0.19453492934916161</v>
      </c>
      <c r="F13" s="1">
        <v>1.7057067832884442E-4</v>
      </c>
      <c r="G13" s="23">
        <f t="shared" si="1"/>
        <v>5.7196049187125148E-2</v>
      </c>
      <c r="H13" s="45"/>
      <c r="I13" s="43">
        <f t="shared" si="7"/>
        <v>0.13887657244722768</v>
      </c>
      <c r="J13" s="23">
        <f t="shared" si="2"/>
        <v>0.22736506779485172</v>
      </c>
      <c r="K13" s="23">
        <f t="shared" si="3"/>
        <v>0.19453492934916161</v>
      </c>
      <c r="L13" s="23">
        <f t="shared" si="4"/>
        <v>1.9355561421402711E-3</v>
      </c>
      <c r="M13" s="46">
        <f t="shared" si="5"/>
        <v>11.275000000000002</v>
      </c>
      <c r="N13" s="28">
        <v>35.185543978422835</v>
      </c>
      <c r="O13" s="31"/>
      <c r="P13" s="26">
        <v>0.3</v>
      </c>
      <c r="Q13" s="26" t="str">
        <f>VLOOKUP(R13,tensions!$C$1:$H$1079,6,FALSE)</f>
        <v>Moyen</v>
      </c>
      <c r="R13" s="26" t="str">
        <f t="shared" si="6"/>
        <v>France métropolitaineCadres de la banque et des assurances</v>
      </c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s="19" t="s">
        <v>17</v>
      </c>
      <c r="B14" s="1">
        <v>1.8583840717365388E-3</v>
      </c>
      <c r="C14" s="1">
        <v>0.24971983980066689</v>
      </c>
      <c r="D14" s="23">
        <f t="shared" si="0"/>
        <v>0.25157822387240342</v>
      </c>
      <c r="E14" s="1">
        <v>-0.19443310358432442</v>
      </c>
      <c r="F14" s="1">
        <v>-2.8842817239971772E-18</v>
      </c>
      <c r="G14" s="23">
        <f t="shared" si="1"/>
        <v>5.7145120288078999E-2</v>
      </c>
      <c r="H14" s="45"/>
      <c r="I14" s="43">
        <f t="shared" si="7"/>
        <v>0.13902932711111096</v>
      </c>
      <c r="J14" s="23">
        <f t="shared" si="2"/>
        <v>0.22714652885482695</v>
      </c>
      <c r="K14" s="23">
        <f t="shared" si="3"/>
        <v>0.19443310358432442</v>
      </c>
      <c r="L14" s="23">
        <f t="shared" si="4"/>
        <v>1.8583840717365388E-3</v>
      </c>
      <c r="M14" s="46">
        <f t="shared" si="5"/>
        <v>12.350000000000001</v>
      </c>
      <c r="N14" s="28">
        <v>17.597123820727461</v>
      </c>
      <c r="O14" s="31"/>
      <c r="P14" s="26">
        <v>0.3</v>
      </c>
      <c r="Q14" s="26" t="str">
        <f>VLOOKUP(R14,tensions!$C$1:$H$1079,6,FALSE)</f>
        <v>Fort</v>
      </c>
      <c r="R14" s="26" t="str">
        <f t="shared" si="6"/>
        <v>Provence-Alpes-Côte d'AzurCadres de la banque et des assurances</v>
      </c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s="19" t="s">
        <v>9</v>
      </c>
      <c r="B15" s="1">
        <v>-2.7849412154012924E-2</v>
      </c>
      <c r="C15" s="1">
        <v>0.26377270704967848</v>
      </c>
      <c r="D15" s="23">
        <f t="shared" si="0"/>
        <v>0.23592329489566555</v>
      </c>
      <c r="E15" s="1">
        <v>-0.13139420765314869</v>
      </c>
      <c r="F15" s="1">
        <v>-7.3850324295635067E-2</v>
      </c>
      <c r="G15" s="23">
        <f t="shared" si="1"/>
        <v>3.0678762946881794E-2</v>
      </c>
      <c r="H15" s="45"/>
      <c r="I15" s="43">
        <f t="shared" si="7"/>
        <v>0.12683484393383593</v>
      </c>
      <c r="J15" s="23">
        <f t="shared" si="2"/>
        <v>0.13003702309451526</v>
      </c>
      <c r="K15" s="23">
        <f t="shared" si="3"/>
        <v>0.13139420765314869</v>
      </c>
      <c r="L15" s="23">
        <f t="shared" si="4"/>
        <v>2.7849412154012924E-2</v>
      </c>
      <c r="M15" s="46">
        <f>M16-1.075</f>
        <v>13.425000000000001</v>
      </c>
      <c r="N15" s="28">
        <v>0.32083964206815452</v>
      </c>
      <c r="O15" s="31"/>
      <c r="P15" s="26">
        <v>0.3</v>
      </c>
      <c r="Q15" s="26" t="str">
        <f>VLOOKUP(R15,tensions!$C$1:$H$1079,6,FALSE)</f>
        <v>Très fort</v>
      </c>
      <c r="R15" s="26" t="str">
        <f t="shared" si="6"/>
        <v>BretagneCadres de la banque et des assurances</v>
      </c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s="19" t="s">
        <v>18</v>
      </c>
      <c r="B16" s="1">
        <v>2.7787216518966467E-2</v>
      </c>
      <c r="C16" s="1">
        <v>0.22401611925099654</v>
      </c>
      <c r="D16" s="23">
        <f t="shared" si="0"/>
        <v>0.251803335769963</v>
      </c>
      <c r="E16" s="1">
        <v>-0.2585898282878677</v>
      </c>
      <c r="F16" s="1">
        <v>2.9222551542142389E-2</v>
      </c>
      <c r="G16" s="23">
        <f t="shared" si="1"/>
        <v>2.2436059024237693E-2</v>
      </c>
      <c r="I16" s="43">
        <f t="shared" si="7"/>
        <v>0.10958166367140901</v>
      </c>
      <c r="J16" s="23">
        <f t="shared" si="2"/>
        <v>8.9101516291008709E-2</v>
      </c>
      <c r="K16" s="23">
        <f t="shared" si="3"/>
        <v>0.2585898282878677</v>
      </c>
      <c r="L16" s="23">
        <f t="shared" si="4"/>
        <v>2.7787216518966467E-2</v>
      </c>
      <c r="M16" s="46">
        <v>14.5</v>
      </c>
      <c r="N16" s="28">
        <v>3.2542407613312601</v>
      </c>
      <c r="P16" s="26">
        <v>0.3</v>
      </c>
      <c r="Q16" s="26" t="str">
        <f>VLOOKUP(R16,tensions!$C$1:$H$1079,6,FALSE)</f>
        <v>Très fort</v>
      </c>
      <c r="R16" s="26" t="str">
        <f t="shared" si="6"/>
        <v>Hauts-de-FranceCadres de la banque et des assurances</v>
      </c>
    </row>
    <row r="17" spans="1:18" x14ac:dyDescent="0.25">
      <c r="B17" s="2"/>
      <c r="C17" s="2"/>
      <c r="D17" s="2"/>
      <c r="E17" s="2"/>
      <c r="F17" s="2"/>
      <c r="G17" s="2"/>
      <c r="I17" s="2"/>
      <c r="J17" s="2"/>
      <c r="L17" s="2"/>
    </row>
    <row r="18" spans="1:18" x14ac:dyDescent="0.25">
      <c r="A18" t="s">
        <v>83</v>
      </c>
      <c r="B18" s="2"/>
      <c r="C18" s="2"/>
      <c r="D18" s="2"/>
      <c r="E18" s="2"/>
      <c r="F18" s="2"/>
      <c r="G18" s="1"/>
      <c r="H18" s="2"/>
      <c r="I18" s="2"/>
      <c r="J18" s="2"/>
      <c r="K18" s="2"/>
      <c r="L18" s="2"/>
    </row>
    <row r="19" spans="1:18" x14ac:dyDescent="0.25">
      <c r="A19" s="3"/>
      <c r="B19" s="23"/>
      <c r="C19" s="25"/>
      <c r="D19" s="2"/>
      <c r="E19" s="2"/>
      <c r="F19" s="2"/>
      <c r="H19" s="2"/>
      <c r="I19" s="2"/>
      <c r="J19" s="2"/>
      <c r="K19" s="2"/>
      <c r="L19" s="2"/>
    </row>
    <row r="20" spans="1:18" x14ac:dyDescent="0.25">
      <c r="A20" s="3"/>
      <c r="B20" s="23"/>
      <c r="C20" s="3"/>
      <c r="D20" s="2"/>
      <c r="E20" s="2"/>
      <c r="F20" s="2"/>
      <c r="H20" s="2"/>
      <c r="I20" s="1"/>
      <c r="J20" s="1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2"/>
      <c r="J21" s="2"/>
      <c r="K21" s="2"/>
      <c r="L21" s="2"/>
    </row>
    <row r="22" spans="1:18" x14ac:dyDescent="0.25">
      <c r="A22" s="3"/>
      <c r="B22" s="23"/>
      <c r="C22" s="25"/>
      <c r="D22" s="2"/>
      <c r="E22" s="2"/>
      <c r="F22" s="2"/>
      <c r="H22" s="2"/>
      <c r="I22" s="2"/>
      <c r="J22" s="2"/>
      <c r="K22" s="2"/>
      <c r="L22" s="2"/>
      <c r="R22" s="24"/>
    </row>
    <row r="23" spans="1:18" x14ac:dyDescent="0.25">
      <c r="A23" s="3"/>
      <c r="B23" s="23"/>
      <c r="C23" s="3"/>
      <c r="D23" s="2"/>
      <c r="E23" s="2"/>
      <c r="F23" s="2"/>
      <c r="H23" s="2"/>
      <c r="I23" s="2"/>
      <c r="J23" s="2"/>
      <c r="K23" s="2"/>
      <c r="L23" s="2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</row>
    <row r="34" spans="1:17" x14ac:dyDescent="0.25">
      <c r="D34" s="2"/>
      <c r="E34" s="2"/>
      <c r="F34" s="2"/>
      <c r="G34" s="1"/>
      <c r="H34" s="2"/>
      <c r="I34" s="2"/>
      <c r="J34" s="2"/>
      <c r="K34" s="2"/>
      <c r="O34" s="2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N35" s="2"/>
      <c r="O35" s="2"/>
    </row>
    <row r="36" spans="1:17" x14ac:dyDescent="0.25">
      <c r="N36" s="2"/>
      <c r="O36" s="2"/>
      <c r="P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  <c r="Q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B45" s="2"/>
      <c r="C45" s="2"/>
      <c r="N45" s="2"/>
      <c r="O45" s="2"/>
      <c r="P45" s="2"/>
      <c r="Q45" s="2"/>
    </row>
    <row r="46" spans="1:17" x14ac:dyDescent="0.25"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</sheetData>
  <autoFilter ref="A2:N2">
    <sortState ref="A3:N15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8"/>
  <sheetViews>
    <sheetView zoomScale="85" zoomScaleNormal="85" workbookViewId="0">
      <selection activeCell="B11" sqref="B11:G11"/>
    </sheetView>
  </sheetViews>
  <sheetFormatPr baseColWidth="10" defaultRowHeight="15" x14ac:dyDescent="0.25"/>
  <cols>
    <col min="1" max="1" width="47.85546875" customWidth="1"/>
    <col min="2" max="2" width="16.7109375" customWidth="1"/>
    <col min="3" max="3" width="13.5703125" bestFit="1" customWidth="1"/>
    <col min="4" max="4" width="16.7109375" bestFit="1" customWidth="1"/>
    <col min="5" max="6" width="14.28515625" customWidth="1"/>
    <col min="9" max="9" width="12.42578125" bestFit="1" customWidth="1"/>
    <col min="10" max="10" width="12.42578125" customWidth="1"/>
  </cols>
  <sheetData>
    <row r="1" spans="1:33" s="35" customFormat="1" ht="15.75" x14ac:dyDescent="0.25">
      <c r="A1" s="40" t="s">
        <v>278</v>
      </c>
      <c r="B1"/>
      <c r="C1"/>
      <c r="D1"/>
      <c r="E1"/>
      <c r="F1"/>
      <c r="G1"/>
      <c r="H1"/>
      <c r="I1"/>
      <c r="J1"/>
      <c r="K1"/>
      <c r="L1"/>
      <c r="M1"/>
      <c r="N1"/>
      <c r="O1" s="38"/>
      <c r="P1" s="38"/>
      <c r="Q1" s="38"/>
      <c r="R1" s="38"/>
      <c r="S1" s="38"/>
      <c r="T1" s="39"/>
      <c r="U1" s="38"/>
      <c r="V1" s="38"/>
      <c r="W1" s="38"/>
      <c r="X1" s="38"/>
      <c r="Y1" s="38"/>
      <c r="Z1" s="37"/>
      <c r="AA1" s="37"/>
      <c r="AB1" s="37"/>
      <c r="AC1" s="37"/>
      <c r="AD1" s="37"/>
      <c r="AF1" s="36"/>
      <c r="AG1" s="36"/>
    </row>
    <row r="2" spans="1:33" x14ac:dyDescent="0.25">
      <c r="B2" s="2" t="s">
        <v>40</v>
      </c>
      <c r="C2" s="2" t="s">
        <v>0</v>
      </c>
      <c r="D2" s="2" t="s">
        <v>39</v>
      </c>
      <c r="E2" s="2" t="s">
        <v>3</v>
      </c>
      <c r="F2" s="2" t="s">
        <v>6</v>
      </c>
      <c r="G2" s="2" t="s">
        <v>33</v>
      </c>
      <c r="H2" s="2" t="s">
        <v>38</v>
      </c>
      <c r="I2" s="2" t="s">
        <v>146</v>
      </c>
      <c r="J2" s="2" t="s">
        <v>37</v>
      </c>
      <c r="K2" t="s">
        <v>36</v>
      </c>
      <c r="L2" s="2" t="s">
        <v>35</v>
      </c>
      <c r="N2" s="2" t="s">
        <v>43</v>
      </c>
      <c r="O2" s="26"/>
      <c r="P2" s="26"/>
      <c r="Q2" s="32"/>
      <c r="R2" s="32"/>
      <c r="S2" s="32"/>
      <c r="T2" s="32"/>
      <c r="U2" s="1"/>
      <c r="V2" s="1"/>
      <c r="W2" s="1"/>
      <c r="X2" s="1"/>
      <c r="Y2" s="1"/>
      <c r="Z2" s="1"/>
      <c r="AA2" s="30"/>
      <c r="AB2" s="30"/>
      <c r="AC2" s="30"/>
      <c r="AD2" s="2"/>
      <c r="AE2" s="29"/>
      <c r="AF2" s="28"/>
    </row>
    <row r="3" spans="1:33" x14ac:dyDescent="0.25">
      <c r="A3" s="19" t="s">
        <v>12</v>
      </c>
      <c r="B3" s="1">
        <v>8.5088730609969757E-2</v>
      </c>
      <c r="C3" s="1">
        <v>0.29805465035978557</v>
      </c>
      <c r="D3" s="23">
        <f t="shared" ref="D3:D16" si="0">SUM(B3:C3)</f>
        <v>0.38314338096975531</v>
      </c>
      <c r="E3" s="1">
        <v>-0.1254489213876083</v>
      </c>
      <c r="F3" s="1">
        <v>4.2053540529322295E-2</v>
      </c>
      <c r="G3" s="23">
        <f t="shared" ref="G3:G16" si="1">B3+C3+E3+F3</f>
        <v>0.29974800011146929</v>
      </c>
      <c r="H3" s="45"/>
      <c r="I3" s="43">
        <v>0.08</v>
      </c>
      <c r="J3" s="34">
        <f t="shared" ref="J3:J16" si="2">G3/D3</f>
        <v>0.7823389754321004</v>
      </c>
      <c r="K3" s="23">
        <f t="shared" ref="K3:K16" si="3">-E3</f>
        <v>0.1254489213876083</v>
      </c>
      <c r="L3" s="23">
        <f t="shared" ref="L3:L16" si="4">ABS(B3)</f>
        <v>8.5088730609969757E-2</v>
      </c>
      <c r="M3" s="46">
        <f t="shared" ref="M3:M14" si="5">M4-1.075</f>
        <v>0.52500000000000346</v>
      </c>
      <c r="N3" s="28">
        <v>46.722140093977131</v>
      </c>
      <c r="O3" s="31"/>
      <c r="P3" s="26">
        <v>0.3</v>
      </c>
      <c r="Q3" s="26" t="str">
        <f>VLOOKUP(R3,tensions!$C$1:$H$1079,6,FALSE)</f>
        <v>Très fort</v>
      </c>
      <c r="R3" s="26" t="str">
        <f t="shared" ref="R3:R16" si="6">A3&amp;$A$18</f>
        <v>Île-de-FranceConducteurs de véhicules</v>
      </c>
      <c r="S3" s="26"/>
      <c r="T3" s="26"/>
      <c r="U3" s="26"/>
      <c r="V3" s="26"/>
      <c r="W3" s="26"/>
      <c r="X3" s="1"/>
      <c r="Y3" s="1"/>
      <c r="Z3" s="1"/>
      <c r="AA3" s="30"/>
      <c r="AB3" s="30"/>
      <c r="AC3" s="30"/>
      <c r="AD3" s="2"/>
      <c r="AE3" s="29"/>
      <c r="AF3" s="28"/>
    </row>
    <row r="4" spans="1:33" x14ac:dyDescent="0.25">
      <c r="A4" s="19" t="s">
        <v>15</v>
      </c>
      <c r="B4" s="1">
        <v>7.5405785150561053E-2</v>
      </c>
      <c r="C4" s="1">
        <v>0.34640782606806869</v>
      </c>
      <c r="D4" s="23">
        <f t="shared" si="0"/>
        <v>0.42181361121862976</v>
      </c>
      <c r="E4" s="1">
        <v>-0.11515678901099533</v>
      </c>
      <c r="F4" s="1">
        <v>-1.4674875175542883E-2</v>
      </c>
      <c r="G4" s="23">
        <f t="shared" si="1"/>
        <v>0.29198194703209157</v>
      </c>
      <c r="H4" s="45"/>
      <c r="I4" s="43">
        <f t="shared" ref="I4:I16" si="7">I3+C3+IF(B3&gt;0,B3,0)+IF(F3&gt;0,F3,0)-IF(B4&gt;0,B4,0)-IF(F4&gt;0,F4,0)-C4</f>
        <v>8.338331028044782E-2</v>
      </c>
      <c r="J4" s="23">
        <f t="shared" si="2"/>
        <v>0.69220608170644049</v>
      </c>
      <c r="K4" s="23">
        <f t="shared" si="3"/>
        <v>0.11515678901099533</v>
      </c>
      <c r="L4" s="23">
        <f t="shared" si="4"/>
        <v>7.5405785150561053E-2</v>
      </c>
      <c r="M4" s="46">
        <f t="shared" si="5"/>
        <v>1.6000000000000034</v>
      </c>
      <c r="N4" s="28">
        <v>19.68261525402659</v>
      </c>
      <c r="O4" s="26"/>
      <c r="P4" s="26">
        <v>0.3</v>
      </c>
      <c r="Q4" s="26" t="str">
        <f>VLOOKUP(R4,tensions!$C$1:$H$1079,6,FALSE)</f>
        <v>Très fort</v>
      </c>
      <c r="R4" s="26" t="str">
        <f t="shared" si="6"/>
        <v>OccitanieConducteurs de véhicules</v>
      </c>
      <c r="S4" s="32"/>
      <c r="T4" s="26"/>
      <c r="U4" s="1"/>
      <c r="V4" s="1"/>
      <c r="W4" s="26"/>
      <c r="X4" s="1"/>
      <c r="Y4" s="1"/>
      <c r="Z4" s="1"/>
      <c r="AA4" s="30"/>
      <c r="AB4" s="30"/>
      <c r="AC4" s="30"/>
      <c r="AD4" s="2"/>
      <c r="AE4" s="29"/>
      <c r="AF4" s="28"/>
    </row>
    <row r="5" spans="1:33" x14ac:dyDescent="0.25">
      <c r="A5" s="19" t="s">
        <v>11</v>
      </c>
      <c r="B5" s="1">
        <v>0.12981166849301706</v>
      </c>
      <c r="C5" s="1">
        <v>0.28624557558897434</v>
      </c>
      <c r="D5" s="23">
        <f t="shared" si="0"/>
        <v>0.41605724408199141</v>
      </c>
      <c r="E5" s="1">
        <v>-0.14167715436343573</v>
      </c>
      <c r="F5" s="1">
        <v>9.1931854222791539E-3</v>
      </c>
      <c r="G5" s="23">
        <f t="shared" si="1"/>
        <v>0.2835732751408348</v>
      </c>
      <c r="H5" s="45"/>
      <c r="I5" s="43">
        <f t="shared" si="7"/>
        <v>7.9946491994807023E-2</v>
      </c>
      <c r="J5" s="23">
        <f t="shared" si="2"/>
        <v>0.68157273830557719</v>
      </c>
      <c r="K5" s="23">
        <f t="shared" si="3"/>
        <v>0.14167715436343573</v>
      </c>
      <c r="L5" s="23">
        <f t="shared" si="4"/>
        <v>0.12981166849301706</v>
      </c>
      <c r="M5" s="46">
        <f t="shared" si="5"/>
        <v>2.6750000000000034</v>
      </c>
      <c r="N5" s="28">
        <v>1.226336362529679</v>
      </c>
      <c r="O5" s="26"/>
      <c r="P5" s="26">
        <v>0.3</v>
      </c>
      <c r="Q5" s="26" t="str">
        <f>VLOOKUP(R5,tensions!$C$1:$H$1079,6,FALSE)</f>
        <v>Fort</v>
      </c>
      <c r="R5" s="26" t="str">
        <f t="shared" si="6"/>
        <v>CorseConducteurs de véhicules</v>
      </c>
      <c r="S5" s="32"/>
      <c r="T5" s="26"/>
      <c r="U5" s="1"/>
      <c r="V5" s="1"/>
      <c r="W5" s="26"/>
      <c r="X5" s="1"/>
      <c r="Y5" s="1"/>
      <c r="Z5" s="1"/>
      <c r="AA5" s="30"/>
      <c r="AB5" s="30"/>
      <c r="AC5" s="30"/>
      <c r="AD5" s="2"/>
      <c r="AE5" s="29"/>
      <c r="AF5" s="28"/>
    </row>
    <row r="6" spans="1:33" x14ac:dyDescent="0.25">
      <c r="A6" s="19" t="s">
        <v>14</v>
      </c>
      <c r="B6" s="1">
        <v>1.9328513232689484E-2</v>
      </c>
      <c r="C6" s="1">
        <v>0.37083978216479579</v>
      </c>
      <c r="D6" s="23">
        <f t="shared" si="0"/>
        <v>0.39016829539748527</v>
      </c>
      <c r="E6" s="1">
        <v>-0.12024909696217119</v>
      </c>
      <c r="F6" s="1">
        <v>-1.1589192113933689E-2</v>
      </c>
      <c r="G6" s="23">
        <f t="shared" si="1"/>
        <v>0.25833000632138042</v>
      </c>
      <c r="H6" s="45"/>
      <c r="I6" s="43">
        <f t="shared" si="7"/>
        <v>0.11502862610159231</v>
      </c>
      <c r="J6" s="23">
        <f t="shared" si="2"/>
        <v>0.66209891825835276</v>
      </c>
      <c r="K6" s="23">
        <f t="shared" si="3"/>
        <v>0.12024909696217119</v>
      </c>
      <c r="L6" s="23">
        <f t="shared" si="4"/>
        <v>1.9328513232689484E-2</v>
      </c>
      <c r="M6" s="46">
        <f t="shared" si="5"/>
        <v>3.7500000000000036</v>
      </c>
      <c r="N6" s="28">
        <v>13.44715951041089</v>
      </c>
      <c r="O6" s="26"/>
      <c r="P6" s="26">
        <v>0.3</v>
      </c>
      <c r="Q6" s="26" t="str">
        <f>VLOOKUP(R6,tensions!$C$1:$H$1079,6,FALSE)</f>
        <v>Très fort</v>
      </c>
      <c r="R6" s="26" t="str">
        <f t="shared" si="6"/>
        <v>Pays de la LoireConducteurs de véhicules</v>
      </c>
      <c r="S6" s="32"/>
      <c r="T6" s="26"/>
      <c r="U6" s="1"/>
      <c r="V6" s="1"/>
      <c r="W6" s="26"/>
      <c r="X6" s="1"/>
      <c r="Y6" s="1"/>
      <c r="Z6" s="1"/>
      <c r="AA6" s="30"/>
      <c r="AB6" s="30"/>
      <c r="AC6" s="30"/>
      <c r="AD6" s="2"/>
      <c r="AE6" s="29"/>
      <c r="AF6" s="28"/>
    </row>
    <row r="7" spans="1:33" x14ac:dyDescent="0.25">
      <c r="A7" s="19" t="s">
        <v>34</v>
      </c>
      <c r="B7" s="1">
        <v>2.1718871328207212E-2</v>
      </c>
      <c r="C7" s="1">
        <v>0.34723712827153219</v>
      </c>
      <c r="D7" s="23">
        <f t="shared" si="0"/>
        <v>0.3689559995997394</v>
      </c>
      <c r="E7" s="1">
        <v>-0.12293854688963542</v>
      </c>
      <c r="F7" s="1">
        <v>-4.3600916768653489E-18</v>
      </c>
      <c r="G7" s="23">
        <f t="shared" si="1"/>
        <v>0.246017452710104</v>
      </c>
      <c r="H7" s="45"/>
      <c r="I7" s="43">
        <f t="shared" si="7"/>
        <v>0.13624092189933817</v>
      </c>
      <c r="J7" s="23">
        <f t="shared" si="2"/>
        <v>0.66679347395623101</v>
      </c>
      <c r="K7" s="23">
        <f t="shared" si="3"/>
        <v>0.12293854688963542</v>
      </c>
      <c r="L7" s="23">
        <f t="shared" si="4"/>
        <v>2.1718871328207212E-2</v>
      </c>
      <c r="M7" s="46">
        <f t="shared" si="5"/>
        <v>4.8250000000000037</v>
      </c>
      <c r="N7" s="28">
        <v>200.46128252404489</v>
      </c>
      <c r="O7" s="31"/>
      <c r="P7" s="26">
        <v>0.3</v>
      </c>
      <c r="Q7" s="26" t="str">
        <f>VLOOKUP(R7,tensions!$C$1:$H$1079,6,FALSE)</f>
        <v>Très fort</v>
      </c>
      <c r="R7" s="26" t="str">
        <f t="shared" si="6"/>
        <v>France métropolitaineConducteurs de véhicules</v>
      </c>
      <c r="S7" s="32"/>
      <c r="T7" s="26"/>
      <c r="U7" s="1"/>
      <c r="V7" s="1"/>
      <c r="W7" s="26"/>
      <c r="X7" s="1"/>
      <c r="Y7" s="1"/>
      <c r="Z7" s="1"/>
      <c r="AA7" s="30"/>
      <c r="AB7" s="30"/>
      <c r="AC7" s="30"/>
      <c r="AD7" s="2"/>
      <c r="AE7" s="29"/>
      <c r="AF7" s="28"/>
    </row>
    <row r="8" spans="1:33" x14ac:dyDescent="0.25">
      <c r="A8" s="19" t="s">
        <v>165</v>
      </c>
      <c r="B8" s="1">
        <v>2.8156533445303864E-3</v>
      </c>
      <c r="C8" s="1">
        <v>0.3698426636028207</v>
      </c>
      <c r="D8" s="23">
        <f t="shared" si="0"/>
        <v>0.37265831694735108</v>
      </c>
      <c r="E8" s="1">
        <v>-0.11311420006802413</v>
      </c>
      <c r="F8" s="1">
        <v>-1.6985223627984682E-2</v>
      </c>
      <c r="G8" s="23">
        <f t="shared" si="1"/>
        <v>0.24255889325134225</v>
      </c>
      <c r="H8" s="45"/>
      <c r="I8" s="43">
        <f t="shared" si="7"/>
        <v>0.1325386045517265</v>
      </c>
      <c r="J8" s="23">
        <f t="shared" si="2"/>
        <v>0.65088817885046912</v>
      </c>
      <c r="K8" s="23">
        <f t="shared" si="3"/>
        <v>0.11311420006802413</v>
      </c>
      <c r="L8" s="23">
        <f t="shared" si="4"/>
        <v>2.8156533445303864E-3</v>
      </c>
      <c r="M8" s="46">
        <f t="shared" si="5"/>
        <v>5.9000000000000039</v>
      </c>
      <c r="N8" s="28">
        <v>18.090579647207669</v>
      </c>
      <c r="O8" s="31"/>
      <c r="P8" s="26">
        <v>0.3</v>
      </c>
      <c r="Q8" s="26" t="str">
        <f>VLOOKUP(R8,tensions!$C$1:$H$1079,6,FALSE)</f>
        <v>Très fort</v>
      </c>
      <c r="R8" s="26" t="str">
        <f t="shared" si="6"/>
        <v>Nouvelle AquitaineConducteurs de véhicules</v>
      </c>
      <c r="S8" s="33"/>
      <c r="T8" s="26"/>
      <c r="U8" s="1"/>
      <c r="V8" s="1"/>
      <c r="W8" s="26"/>
      <c r="X8" s="1"/>
      <c r="Y8" s="1"/>
      <c r="Z8" s="1"/>
      <c r="AA8" s="30"/>
      <c r="AB8" s="30"/>
      <c r="AC8" s="30"/>
      <c r="AD8" s="2"/>
      <c r="AE8" s="29"/>
      <c r="AF8" s="28"/>
    </row>
    <row r="9" spans="1:33" x14ac:dyDescent="0.25">
      <c r="A9" s="19" t="s">
        <v>17</v>
      </c>
      <c r="B9" s="1">
        <v>2.7049915533102799E-2</v>
      </c>
      <c r="C9" s="1">
        <v>0.33569613847877805</v>
      </c>
      <c r="D9" s="23">
        <f t="shared" si="0"/>
        <v>0.36274605401188087</v>
      </c>
      <c r="E9" s="1">
        <v>-0.12647693795755754</v>
      </c>
      <c r="F9" s="1">
        <v>3.9458462334641233E-3</v>
      </c>
      <c r="G9" s="23">
        <f t="shared" si="1"/>
        <v>0.24021496228778744</v>
      </c>
      <c r="H9" s="45"/>
      <c r="I9" s="43">
        <f t="shared" si="7"/>
        <v>0.1385050212537326</v>
      </c>
      <c r="J9" s="23">
        <f t="shared" si="2"/>
        <v>0.66221247517669701</v>
      </c>
      <c r="K9" s="23">
        <f t="shared" si="3"/>
        <v>0.12647693795755754</v>
      </c>
      <c r="L9" s="23">
        <f t="shared" si="4"/>
        <v>2.7049915533102799E-2</v>
      </c>
      <c r="M9" s="46">
        <f t="shared" si="5"/>
        <v>6.9750000000000041</v>
      </c>
      <c r="N9" s="28">
        <v>14.174306973355771</v>
      </c>
      <c r="O9" s="31"/>
      <c r="P9" s="26">
        <v>0.3</v>
      </c>
      <c r="Q9" s="26" t="str">
        <f>VLOOKUP(R9,tensions!$C$1:$H$1079,6,FALSE)</f>
        <v>Très fort</v>
      </c>
      <c r="R9" s="26" t="str">
        <f t="shared" si="6"/>
        <v>Provence-Alpes-Côte d'AzurConducteurs de véhicules</v>
      </c>
      <c r="S9" s="32"/>
      <c r="T9" s="26"/>
      <c r="U9" s="1"/>
      <c r="V9" s="1"/>
      <c r="W9" s="26"/>
      <c r="X9" s="1"/>
      <c r="Y9" s="1"/>
      <c r="Z9" s="1"/>
      <c r="AA9" s="30"/>
      <c r="AB9" s="30"/>
      <c r="AC9" s="30"/>
      <c r="AD9" s="2"/>
      <c r="AE9" s="29"/>
      <c r="AF9" s="28"/>
    </row>
    <row r="10" spans="1:33" x14ac:dyDescent="0.25">
      <c r="A10" s="19" t="s">
        <v>10</v>
      </c>
      <c r="B10" s="1">
        <v>-2.2886007351302168E-2</v>
      </c>
      <c r="C10" s="1">
        <v>0.37293576792275607</v>
      </c>
      <c r="D10" s="23">
        <f t="shared" si="0"/>
        <v>0.35004976057145387</v>
      </c>
      <c r="E10" s="1">
        <v>-0.10817182872488108</v>
      </c>
      <c r="F10" s="1">
        <v>-3.4250611811175091E-3</v>
      </c>
      <c r="G10" s="23">
        <f t="shared" si="1"/>
        <v>0.23845287066545529</v>
      </c>
      <c r="H10" s="45"/>
      <c r="I10" s="43">
        <f t="shared" si="7"/>
        <v>0.13226115357632151</v>
      </c>
      <c r="J10" s="23">
        <f t="shared" si="2"/>
        <v>0.68119706831446647</v>
      </c>
      <c r="K10" s="23">
        <f t="shared" si="3"/>
        <v>0.10817182872488108</v>
      </c>
      <c r="L10" s="23">
        <f t="shared" si="4"/>
        <v>2.2886007351302168E-2</v>
      </c>
      <c r="M10" s="46">
        <f t="shared" si="5"/>
        <v>8.0500000000000043</v>
      </c>
      <c r="N10" s="28">
        <v>7.6119513667776726</v>
      </c>
      <c r="O10" s="26"/>
      <c r="P10" s="26">
        <v>0.3</v>
      </c>
      <c r="Q10" s="26" t="str">
        <f>VLOOKUP(R10,tensions!$C$1:$H$1079,6,FALSE)</f>
        <v>Très fort</v>
      </c>
      <c r="R10" s="26" t="str">
        <f t="shared" si="6"/>
        <v>Centre-Val de LoireConducteurs de véhicules</v>
      </c>
      <c r="S10" s="32"/>
      <c r="T10" s="26"/>
      <c r="U10" s="1"/>
      <c r="V10" s="1"/>
      <c r="W10" s="26"/>
      <c r="X10" s="1"/>
      <c r="Y10" s="1"/>
      <c r="Z10" s="1"/>
      <c r="AA10" s="30"/>
      <c r="AB10" s="30"/>
      <c r="AC10" s="30"/>
      <c r="AD10" s="2"/>
      <c r="AE10" s="29"/>
      <c r="AF10" s="28"/>
    </row>
    <row r="11" spans="1:33" x14ac:dyDescent="0.25">
      <c r="A11" s="19" t="s">
        <v>8</v>
      </c>
      <c r="B11" s="1">
        <v>-8.2893058785298325E-3</v>
      </c>
      <c r="C11" s="1">
        <v>0.36797946938530435</v>
      </c>
      <c r="D11" s="23">
        <f t="shared" si="0"/>
        <v>0.35969016350677452</v>
      </c>
      <c r="E11" s="1">
        <v>-0.11910472393540174</v>
      </c>
      <c r="F11" s="1">
        <v>-3.2581981686232568E-3</v>
      </c>
      <c r="G11" s="23">
        <f t="shared" si="1"/>
        <v>0.23732724140274955</v>
      </c>
      <c r="H11" s="3"/>
      <c r="I11" s="43">
        <f t="shared" si="7"/>
        <v>0.13721745211377323</v>
      </c>
      <c r="J11" s="23">
        <f t="shared" si="2"/>
        <v>0.65981020745450458</v>
      </c>
      <c r="K11" s="23">
        <f t="shared" si="3"/>
        <v>0.11910472393540174</v>
      </c>
      <c r="L11" s="23">
        <f t="shared" si="4"/>
        <v>8.2893058785298325E-3</v>
      </c>
      <c r="M11" s="46">
        <f t="shared" si="5"/>
        <v>9.1250000000000036</v>
      </c>
      <c r="N11" s="28">
        <v>8.7585823238870688</v>
      </c>
      <c r="O11" s="26"/>
      <c r="P11" s="26">
        <v>0.3</v>
      </c>
      <c r="Q11" s="26" t="str">
        <f>VLOOKUP(R11,tensions!$C$1:$H$1079,6,FALSE)</f>
        <v>Très fort</v>
      </c>
      <c r="R11" s="26" t="str">
        <f t="shared" si="6"/>
        <v>Bourgogne-Franche-ComtéConducteurs de véhicules</v>
      </c>
      <c r="S11" s="32"/>
      <c r="T11" s="26"/>
      <c r="U11" s="1"/>
      <c r="V11" s="1"/>
      <c r="W11" s="26"/>
      <c r="X11" s="1"/>
      <c r="Y11" s="1"/>
      <c r="Z11" s="1"/>
      <c r="AA11" s="30"/>
      <c r="AB11" s="30"/>
      <c r="AC11" s="30"/>
      <c r="AD11" s="2"/>
      <c r="AE11" s="29"/>
      <c r="AF11" s="28"/>
    </row>
    <row r="12" spans="1:33" x14ac:dyDescent="0.25">
      <c r="A12" s="19" t="s">
        <v>9</v>
      </c>
      <c r="B12" s="1">
        <v>8.0134549600946701E-3</v>
      </c>
      <c r="C12" s="1">
        <v>0.36747727443271661</v>
      </c>
      <c r="D12" s="23">
        <f t="shared" si="0"/>
        <v>0.37549072939281125</v>
      </c>
      <c r="E12" s="1">
        <v>-0.1163561948242295</v>
      </c>
      <c r="F12" s="1">
        <v>-2.6044585687640131E-2</v>
      </c>
      <c r="G12" s="23">
        <f t="shared" si="1"/>
        <v>0.23308994888094164</v>
      </c>
      <c r="H12" s="45"/>
      <c r="I12" s="43">
        <f t="shared" si="7"/>
        <v>0.12970619210626633</v>
      </c>
      <c r="J12" s="23">
        <f t="shared" si="2"/>
        <v>0.62076086208003234</v>
      </c>
      <c r="K12" s="23">
        <f t="shared" si="3"/>
        <v>0.1163561948242295</v>
      </c>
      <c r="L12" s="23">
        <f t="shared" si="4"/>
        <v>8.0134549600946701E-3</v>
      </c>
      <c r="M12" s="46">
        <f t="shared" si="5"/>
        <v>10.200000000000003</v>
      </c>
      <c r="N12" s="28">
        <v>10.78093577336058</v>
      </c>
      <c r="O12" s="31"/>
      <c r="P12" s="26">
        <v>0.3</v>
      </c>
      <c r="Q12" s="26" t="str">
        <f>VLOOKUP(R12,tensions!$C$1:$H$1079,6,FALSE)</f>
        <v>Très fort</v>
      </c>
      <c r="R12" s="26" t="str">
        <f t="shared" si="6"/>
        <v>BretagneConducteurs de véhicules</v>
      </c>
      <c r="S12" s="26"/>
      <c r="T12" s="26"/>
      <c r="U12" s="1"/>
      <c r="V12" s="1"/>
      <c r="W12" s="26"/>
      <c r="X12" s="1"/>
      <c r="Y12" s="1"/>
      <c r="Z12" s="1"/>
      <c r="AA12" s="30"/>
      <c r="AB12" s="30"/>
      <c r="AC12" s="30"/>
      <c r="AD12" s="2"/>
      <c r="AE12" s="29"/>
      <c r="AF12" s="28"/>
    </row>
    <row r="13" spans="1:33" x14ac:dyDescent="0.25">
      <c r="A13" s="19" t="s">
        <v>7</v>
      </c>
      <c r="B13" s="1">
        <v>1.2638321541024178E-2</v>
      </c>
      <c r="C13" s="1">
        <v>0.35015524071694276</v>
      </c>
      <c r="D13" s="23">
        <f t="shared" si="0"/>
        <v>0.36279356225796694</v>
      </c>
      <c r="E13" s="1">
        <v>-0.13194811036171358</v>
      </c>
      <c r="F13" s="1">
        <v>-1.2793319733490108E-2</v>
      </c>
      <c r="G13" s="23">
        <f t="shared" si="1"/>
        <v>0.21805213216276326</v>
      </c>
      <c r="H13" s="45"/>
      <c r="I13" s="43">
        <f t="shared" si="7"/>
        <v>0.14240335924111064</v>
      </c>
      <c r="J13" s="23">
        <f t="shared" si="2"/>
        <v>0.60103638776179757</v>
      </c>
      <c r="K13" s="23">
        <f t="shared" si="3"/>
        <v>0.13194811036171358</v>
      </c>
      <c r="L13" s="23">
        <f t="shared" si="4"/>
        <v>1.2638321541024178E-2</v>
      </c>
      <c r="M13" s="46">
        <f t="shared" si="5"/>
        <v>11.275000000000002</v>
      </c>
      <c r="N13" s="28">
        <v>21.58057269426574</v>
      </c>
      <c r="O13" s="31"/>
      <c r="P13" s="26">
        <v>0.3</v>
      </c>
      <c r="Q13" s="26" t="str">
        <f>VLOOKUP(R13,tensions!$C$1:$H$1079,6,FALSE)</f>
        <v>Très fort</v>
      </c>
      <c r="R13" s="26" t="str">
        <f t="shared" si="6"/>
        <v>Auvergne-Rhône-AlpesConducteurs de véhicules</v>
      </c>
      <c r="S13" s="26"/>
      <c r="T13" s="26"/>
      <c r="U13" s="1"/>
      <c r="V13" s="1"/>
      <c r="W13" s="26"/>
      <c r="X13" s="1"/>
      <c r="Y13" s="1"/>
      <c r="Z13" s="1"/>
      <c r="AA13" s="30"/>
      <c r="AB13" s="30"/>
      <c r="AC13" s="30"/>
      <c r="AD13" s="2"/>
      <c r="AE13" s="29"/>
      <c r="AF13" s="28"/>
    </row>
    <row r="14" spans="1:33" x14ac:dyDescent="0.25">
      <c r="A14" s="19" t="s">
        <v>18</v>
      </c>
      <c r="B14" s="1">
        <v>-1.3837778737914659E-3</v>
      </c>
      <c r="C14" s="1">
        <v>0.3532424270772988</v>
      </c>
      <c r="D14" s="23">
        <f t="shared" si="0"/>
        <v>0.35185864920350735</v>
      </c>
      <c r="E14" s="1">
        <v>-0.13247465794341548</v>
      </c>
      <c r="F14" s="1">
        <v>-1.2197455434968155E-2</v>
      </c>
      <c r="G14" s="23">
        <f t="shared" si="1"/>
        <v>0.2071865358251237</v>
      </c>
      <c r="H14" s="45"/>
      <c r="I14" s="43">
        <f t="shared" si="7"/>
        <v>0.15195449442177877</v>
      </c>
      <c r="J14" s="23">
        <f t="shared" si="2"/>
        <v>0.5888345683533035</v>
      </c>
      <c r="K14" s="23">
        <f t="shared" si="3"/>
        <v>0.13247465794341548</v>
      </c>
      <c r="L14" s="23">
        <f t="shared" si="4"/>
        <v>1.3837778737914659E-3</v>
      </c>
      <c r="M14" s="46">
        <f t="shared" si="5"/>
        <v>12.350000000000001</v>
      </c>
      <c r="N14" s="28">
        <v>15.586614521471081</v>
      </c>
      <c r="O14" s="31"/>
      <c r="P14" s="26">
        <v>0.3</v>
      </c>
      <c r="Q14" s="26" t="str">
        <f>VLOOKUP(R14,tensions!$C$1:$H$1079,6,FALSE)</f>
        <v>Très fort</v>
      </c>
      <c r="R14" s="26" t="str">
        <f t="shared" si="6"/>
        <v>Hauts-de-FranceConducteurs de véhicules</v>
      </c>
      <c r="S14" s="32"/>
      <c r="T14" s="26"/>
      <c r="U14" s="1"/>
      <c r="V14" s="1"/>
      <c r="W14" s="26"/>
      <c r="X14" s="1"/>
      <c r="Y14" s="1"/>
      <c r="Z14" s="1"/>
      <c r="AA14" s="30"/>
      <c r="AB14" s="30"/>
      <c r="AC14" s="30"/>
      <c r="AD14" s="2"/>
      <c r="AE14" s="29"/>
      <c r="AF14" s="28"/>
    </row>
    <row r="15" spans="1:33" x14ac:dyDescent="0.25">
      <c r="A15" s="19" t="s">
        <v>19</v>
      </c>
      <c r="B15" s="1">
        <v>-3.5035288815707576E-2</v>
      </c>
      <c r="C15" s="1">
        <v>0.36248750861838269</v>
      </c>
      <c r="D15" s="23">
        <f t="shared" si="0"/>
        <v>0.32745221980267514</v>
      </c>
      <c r="E15" s="1">
        <v>-0.12710460485565911</v>
      </c>
      <c r="F15" s="1">
        <v>6.048981411576229E-3</v>
      </c>
      <c r="G15" s="23">
        <f t="shared" si="1"/>
        <v>0.20639659635859225</v>
      </c>
      <c r="H15" s="45"/>
      <c r="I15" s="43">
        <f t="shared" si="7"/>
        <v>0.13666043146911866</v>
      </c>
      <c r="J15" s="23">
        <f t="shared" si="2"/>
        <v>0.63031057319742156</v>
      </c>
      <c r="K15" s="23">
        <f t="shared" si="3"/>
        <v>0.12710460485565911</v>
      </c>
      <c r="L15" s="23">
        <f t="shared" si="4"/>
        <v>3.5035288815707576E-2</v>
      </c>
      <c r="M15" s="46">
        <f>M16-1.075</f>
        <v>13.425000000000001</v>
      </c>
      <c r="N15" s="28">
        <v>14.362858098236289</v>
      </c>
      <c r="O15" s="31"/>
      <c r="P15" s="26">
        <v>0.3</v>
      </c>
      <c r="Q15" s="26" t="str">
        <f>VLOOKUP(R15,tensions!$C$1:$H$1079,6,FALSE)</f>
        <v>Très fort</v>
      </c>
      <c r="R15" s="26" t="str">
        <f t="shared" si="6"/>
        <v>Grand EstConducteurs de véhicules</v>
      </c>
      <c r="S15" s="32"/>
      <c r="T15" s="26"/>
      <c r="U15" s="1"/>
      <c r="V15" s="1"/>
      <c r="W15" s="26"/>
      <c r="X15" s="1"/>
      <c r="Y15" s="1"/>
      <c r="Z15" s="1"/>
      <c r="AA15" s="30"/>
      <c r="AB15" s="30"/>
      <c r="AC15" s="30"/>
      <c r="AD15" s="2"/>
      <c r="AE15" s="29"/>
      <c r="AF15" s="28"/>
    </row>
    <row r="16" spans="1:33" x14ac:dyDescent="0.25">
      <c r="A16" s="19" t="s">
        <v>13</v>
      </c>
      <c r="B16" s="1">
        <v>-4.8360511764636273E-2</v>
      </c>
      <c r="C16" s="1">
        <v>0.38068216615229883</v>
      </c>
      <c r="D16" s="23">
        <f t="shared" si="0"/>
        <v>0.33232165438766254</v>
      </c>
      <c r="E16" s="1">
        <v>-0.11672207301215798</v>
      </c>
      <c r="F16" s="1">
        <v>-1.8057645165511144E-2</v>
      </c>
      <c r="G16" s="23">
        <f t="shared" si="1"/>
        <v>0.19754193620999341</v>
      </c>
      <c r="I16" s="43">
        <f t="shared" si="7"/>
        <v>0.12451475534677875</v>
      </c>
      <c r="J16" s="23">
        <f t="shared" si="2"/>
        <v>0.59442992535044137</v>
      </c>
      <c r="K16" s="23">
        <f t="shared" si="3"/>
        <v>0.11672207301215798</v>
      </c>
      <c r="L16" s="23">
        <f t="shared" si="4"/>
        <v>4.8360511764636273E-2</v>
      </c>
      <c r="M16" s="46">
        <v>14.5</v>
      </c>
      <c r="N16" s="28">
        <v>8.436629904538762</v>
      </c>
      <c r="P16" s="26">
        <v>0.3</v>
      </c>
      <c r="Q16" s="26" t="str">
        <f>VLOOKUP(R16,tensions!$C$1:$H$1079,6,FALSE)</f>
        <v>Très fort</v>
      </c>
      <c r="R16" s="26" t="str">
        <f t="shared" si="6"/>
        <v>NormandieConducteurs de véhicules</v>
      </c>
    </row>
    <row r="17" spans="1:18" x14ac:dyDescent="0.25">
      <c r="B17" s="2"/>
      <c r="C17" s="2"/>
      <c r="D17" s="2"/>
      <c r="E17" s="2"/>
      <c r="F17" s="2"/>
      <c r="G17" s="2"/>
      <c r="I17" s="2"/>
      <c r="J17" s="2"/>
      <c r="L17" s="2"/>
    </row>
    <row r="18" spans="1:18" x14ac:dyDescent="0.25">
      <c r="A18" t="s">
        <v>57</v>
      </c>
      <c r="B18" s="2"/>
      <c r="C18" s="2"/>
      <c r="D18" s="2"/>
      <c r="E18" s="2"/>
      <c r="F18" s="2"/>
      <c r="G18" s="1"/>
      <c r="H18" s="2"/>
      <c r="I18" s="2"/>
      <c r="J18" s="2"/>
      <c r="K18" s="2"/>
      <c r="L18" s="2"/>
    </row>
    <row r="19" spans="1:18" x14ac:dyDescent="0.25">
      <c r="A19" s="3"/>
      <c r="B19" s="23"/>
      <c r="C19" s="25"/>
      <c r="D19" s="2"/>
      <c r="E19" s="2"/>
      <c r="F19" s="2"/>
      <c r="H19" s="2"/>
      <c r="I19" s="2"/>
      <c r="J19" s="2"/>
      <c r="K19" s="2"/>
      <c r="L19" s="2"/>
    </row>
    <row r="20" spans="1:18" x14ac:dyDescent="0.25">
      <c r="A20" s="3"/>
      <c r="B20" s="23"/>
      <c r="C20" s="3"/>
      <c r="D20" s="2"/>
      <c r="E20" s="2"/>
      <c r="F20" s="2"/>
      <c r="H20" s="2"/>
      <c r="I20" s="1"/>
      <c r="J20" s="1"/>
      <c r="K20" s="2"/>
      <c r="L20" s="2"/>
    </row>
    <row r="21" spans="1:18" x14ac:dyDescent="0.25">
      <c r="A21" s="3"/>
      <c r="B21" s="23"/>
      <c r="C21" s="3"/>
      <c r="D21" s="2"/>
      <c r="E21" s="2"/>
      <c r="F21" s="2"/>
      <c r="H21" s="2"/>
      <c r="I21" s="2"/>
      <c r="J21" s="2"/>
      <c r="K21" s="2"/>
      <c r="L21" s="2"/>
    </row>
    <row r="22" spans="1:18" x14ac:dyDescent="0.25">
      <c r="A22" s="3"/>
      <c r="B22" s="23"/>
      <c r="C22" s="25"/>
      <c r="D22" s="2"/>
      <c r="E22" s="2"/>
      <c r="F22" s="2"/>
      <c r="H22" s="2"/>
      <c r="I22" s="2"/>
      <c r="J22" s="2"/>
      <c r="K22" s="2"/>
      <c r="L22" s="2"/>
      <c r="R22" s="24"/>
    </row>
    <row r="23" spans="1:18" x14ac:dyDescent="0.25">
      <c r="A23" s="3"/>
      <c r="B23" s="23"/>
      <c r="C23" s="3"/>
      <c r="D23" s="2"/>
      <c r="E23" s="2"/>
      <c r="F23" s="2"/>
      <c r="H23" s="2"/>
      <c r="I23" s="2"/>
      <c r="J23" s="2"/>
      <c r="K23" s="2"/>
      <c r="L23" s="2"/>
    </row>
    <row r="24" spans="1:18" x14ac:dyDescent="0.25">
      <c r="A24" s="3"/>
      <c r="B24" s="23"/>
      <c r="C24" s="3"/>
      <c r="D24" s="2"/>
      <c r="E24" s="2"/>
      <c r="F24" s="2"/>
      <c r="H24" s="2"/>
      <c r="I24" s="2"/>
      <c r="J24" s="2"/>
      <c r="K24" s="2"/>
      <c r="L24" s="2"/>
    </row>
    <row r="25" spans="1:18" x14ac:dyDescent="0.25">
      <c r="A25" s="3"/>
      <c r="B25" s="23"/>
      <c r="C25" s="3"/>
      <c r="D25" s="2"/>
      <c r="E25" s="2"/>
      <c r="F25" s="2"/>
      <c r="H25" s="2"/>
      <c r="I25" s="2"/>
      <c r="J25" s="2"/>
      <c r="K25" s="2"/>
      <c r="L25" s="2"/>
    </row>
    <row r="26" spans="1:18" x14ac:dyDescent="0.25">
      <c r="A26" s="3"/>
      <c r="B26" s="23"/>
      <c r="C26" s="3"/>
      <c r="D26" s="2"/>
      <c r="E26" s="2"/>
      <c r="F26" s="2"/>
      <c r="H26" s="2"/>
      <c r="I26" s="2"/>
      <c r="J26" s="2"/>
      <c r="K26" s="2"/>
      <c r="L26" s="2"/>
    </row>
    <row r="27" spans="1:18" x14ac:dyDescent="0.25">
      <c r="A27" s="3"/>
      <c r="B27" s="23"/>
      <c r="C27" s="3"/>
      <c r="D27" s="2"/>
      <c r="E27" s="2"/>
      <c r="F27" s="2"/>
      <c r="H27" s="2"/>
      <c r="I27" s="2"/>
      <c r="J27" s="2"/>
      <c r="K27" s="2"/>
      <c r="L27" s="2"/>
    </row>
    <row r="28" spans="1:18" x14ac:dyDescent="0.25">
      <c r="A28" s="3"/>
      <c r="B28" s="23"/>
      <c r="C28" s="3"/>
      <c r="D28" s="2"/>
      <c r="E28" s="2"/>
      <c r="F28" s="2"/>
      <c r="H28" s="2"/>
      <c r="I28" s="2"/>
      <c r="J28" s="2"/>
      <c r="K28" s="2"/>
      <c r="L28" s="2"/>
    </row>
    <row r="29" spans="1:18" x14ac:dyDescent="0.25">
      <c r="A29" s="3"/>
      <c r="B29" s="23"/>
      <c r="C29" s="3"/>
      <c r="D29" s="2"/>
      <c r="E29" s="2"/>
      <c r="F29" s="2"/>
      <c r="H29" s="2"/>
      <c r="I29" s="2"/>
      <c r="J29" s="2"/>
      <c r="K29" s="2"/>
      <c r="L29" s="2"/>
    </row>
    <row r="30" spans="1:18" x14ac:dyDescent="0.25">
      <c r="A30" s="3"/>
      <c r="B30" s="23"/>
      <c r="C30" s="3"/>
      <c r="D30" s="2"/>
      <c r="E30" s="2"/>
      <c r="F30" s="2"/>
      <c r="H30" s="2"/>
      <c r="I30" s="2"/>
      <c r="J30" s="2"/>
      <c r="K30" s="2"/>
      <c r="L30" s="2"/>
    </row>
    <row r="31" spans="1:18" x14ac:dyDescent="0.25">
      <c r="A31" s="3"/>
      <c r="B31" s="23"/>
      <c r="C31" s="3"/>
      <c r="D31" s="2"/>
      <c r="E31" s="2"/>
      <c r="F31" s="2"/>
      <c r="H31" s="2"/>
      <c r="I31" s="2"/>
      <c r="J31" s="2"/>
      <c r="K31" s="2"/>
      <c r="L31" s="2"/>
    </row>
    <row r="32" spans="1:18" x14ac:dyDescent="0.25">
      <c r="A32" s="3"/>
      <c r="B32" s="23"/>
      <c r="C32" s="3"/>
      <c r="D32" s="2"/>
      <c r="E32" s="2"/>
      <c r="F32" s="2"/>
      <c r="H32" s="2"/>
      <c r="I32" s="2"/>
      <c r="J32" s="2"/>
      <c r="K32" s="2"/>
      <c r="L32" s="2"/>
    </row>
    <row r="33" spans="1:17" x14ac:dyDescent="0.25">
      <c r="A33" s="3"/>
      <c r="B33" s="23"/>
      <c r="C33" s="3"/>
      <c r="D33" s="2"/>
      <c r="E33" s="2"/>
      <c r="F33" s="2"/>
      <c r="H33" s="2"/>
      <c r="I33" s="2"/>
      <c r="J33" s="2"/>
      <c r="K33" s="2"/>
    </row>
    <row r="34" spans="1:17" x14ac:dyDescent="0.25">
      <c r="D34" s="2"/>
      <c r="E34" s="2"/>
      <c r="F34" s="2"/>
      <c r="G34" s="1"/>
      <c r="H34" s="2"/>
      <c r="I34" s="2"/>
      <c r="J34" s="2"/>
      <c r="K34" s="2"/>
      <c r="O34" s="22"/>
    </row>
    <row r="35" spans="1:17" x14ac:dyDescent="0.25">
      <c r="D35" s="2"/>
      <c r="E35" s="2"/>
      <c r="F35" s="2"/>
      <c r="G35" s="1"/>
      <c r="H35" s="2"/>
      <c r="I35" s="2"/>
      <c r="J35" s="2"/>
      <c r="K35" s="2"/>
      <c r="N35" s="2"/>
      <c r="O35" s="2"/>
    </row>
    <row r="36" spans="1:17" x14ac:dyDescent="0.25">
      <c r="N36" s="2"/>
      <c r="O36" s="2"/>
      <c r="P36" s="2"/>
    </row>
    <row r="37" spans="1:17" x14ac:dyDescent="0.25">
      <c r="N37" s="2"/>
      <c r="O37" s="2"/>
      <c r="P37" s="2"/>
    </row>
    <row r="38" spans="1:17" x14ac:dyDescent="0.25">
      <c r="N38" s="2"/>
      <c r="O38" s="2"/>
      <c r="P38" s="2"/>
    </row>
    <row r="39" spans="1:17" x14ac:dyDescent="0.25">
      <c r="N39" s="2"/>
      <c r="O39" s="2"/>
      <c r="P39" s="2"/>
      <c r="Q39" s="2"/>
    </row>
    <row r="40" spans="1:17" x14ac:dyDescent="0.25">
      <c r="N40" s="2"/>
      <c r="O40" s="2"/>
      <c r="P40" s="2"/>
      <c r="Q40" s="2"/>
    </row>
    <row r="41" spans="1:17" x14ac:dyDescent="0.25">
      <c r="N41" s="2"/>
      <c r="O41" s="2"/>
      <c r="P41" s="2"/>
      <c r="Q41" s="2"/>
    </row>
    <row r="42" spans="1:17" x14ac:dyDescent="0.25">
      <c r="N42" s="2"/>
      <c r="O42" s="2"/>
      <c r="P42" s="2"/>
      <c r="Q42" s="2"/>
    </row>
    <row r="43" spans="1:17" x14ac:dyDescent="0.25">
      <c r="N43" s="2"/>
      <c r="O43" s="2"/>
      <c r="P43" s="2"/>
      <c r="Q43" s="2"/>
    </row>
    <row r="44" spans="1:17" x14ac:dyDescent="0.25">
      <c r="N44" s="2"/>
      <c r="O44" s="2"/>
      <c r="P44" s="2"/>
      <c r="Q44" s="2"/>
    </row>
    <row r="45" spans="1:17" x14ac:dyDescent="0.25">
      <c r="B45" s="2"/>
      <c r="C45" s="2"/>
      <c r="N45" s="2"/>
      <c r="O45" s="2"/>
      <c r="P45" s="2"/>
      <c r="Q45" s="2"/>
    </row>
    <row r="46" spans="1:17" x14ac:dyDescent="0.25">
      <c r="N46" s="2"/>
      <c r="O46" s="2"/>
      <c r="P46" s="2"/>
      <c r="Q46" s="2"/>
    </row>
    <row r="47" spans="1:17" x14ac:dyDescent="0.25">
      <c r="N47" s="2"/>
      <c r="O47" s="2"/>
      <c r="P47" s="2"/>
      <c r="Q47" s="2"/>
    </row>
    <row r="48" spans="1:17" x14ac:dyDescent="0.25">
      <c r="N48" s="2"/>
      <c r="O48" s="2"/>
      <c r="P48" s="2"/>
      <c r="Q48" s="2"/>
    </row>
  </sheetData>
  <autoFilter ref="A2:N2">
    <sortState ref="A3:N15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79"/>
  <sheetViews>
    <sheetView workbookViewId="0">
      <selection activeCell="B11" sqref="B11:G11"/>
    </sheetView>
  </sheetViews>
  <sheetFormatPr baseColWidth="10" defaultRowHeight="15" x14ac:dyDescent="0.25"/>
  <sheetData>
    <row r="1" spans="1:14" x14ac:dyDescent="0.25">
      <c r="A1" s="48" t="s">
        <v>167</v>
      </c>
      <c r="B1" s="48" t="s">
        <v>168</v>
      </c>
      <c r="C1" s="48" t="s">
        <v>259</v>
      </c>
      <c r="D1" s="48" t="s">
        <v>169</v>
      </c>
      <c r="E1" s="48" t="s">
        <v>170</v>
      </c>
      <c r="F1" s="48" t="s">
        <v>171</v>
      </c>
      <c r="G1" s="48" t="s">
        <v>172</v>
      </c>
      <c r="H1" s="48" t="s">
        <v>258</v>
      </c>
      <c r="I1" s="48" t="s">
        <v>173</v>
      </c>
      <c r="J1" s="48" t="s">
        <v>174</v>
      </c>
      <c r="K1" s="48" t="s">
        <v>175</v>
      </c>
      <c r="L1" s="48" t="s">
        <v>176</v>
      </c>
      <c r="M1" s="48" t="s">
        <v>177</v>
      </c>
      <c r="N1" s="48" t="s">
        <v>178</v>
      </c>
    </row>
    <row r="2" spans="1:14" x14ac:dyDescent="0.25">
      <c r="A2">
        <v>2019</v>
      </c>
      <c r="B2" t="s">
        <v>179</v>
      </c>
      <c r="C2" t="str">
        <f>F2&amp;D2</f>
        <v>Île-de-FranceAgents administratifs et commerciaux des transports et du tourisme</v>
      </c>
      <c r="D2" t="s">
        <v>105</v>
      </c>
      <c r="E2" s="2">
        <v>11</v>
      </c>
      <c r="F2" t="s">
        <v>12</v>
      </c>
      <c r="G2" s="20">
        <v>2</v>
      </c>
      <c r="H2" s="20" t="str">
        <f>IF(G2=1,"Très faible",IF(G2=2,"Faible",IF(G2=3,"Moyen",IF(G2=4,"Fort",IF(G2=5,"Très fort","Problème")))))</f>
        <v>Faible</v>
      </c>
      <c r="I2" t="s">
        <v>253</v>
      </c>
      <c r="J2" t="s">
        <v>254</v>
      </c>
      <c r="K2" t="s">
        <v>255</v>
      </c>
      <c r="L2" t="s">
        <v>256</v>
      </c>
      <c r="M2" t="s">
        <v>256</v>
      </c>
      <c r="N2" t="s">
        <v>255</v>
      </c>
    </row>
    <row r="3" spans="1:14" x14ac:dyDescent="0.25">
      <c r="A3">
        <v>2019</v>
      </c>
      <c r="B3" t="s">
        <v>179</v>
      </c>
      <c r="C3" t="str">
        <f t="shared" ref="C3:C66" si="0">F3&amp;D3</f>
        <v>Centre-Val de LoireAgents administratifs et commerciaux des transports et du tourisme</v>
      </c>
      <c r="D3" t="s">
        <v>105</v>
      </c>
      <c r="E3" s="2">
        <v>24</v>
      </c>
      <c r="F3" t="s">
        <v>10</v>
      </c>
      <c r="G3" s="20">
        <v>5</v>
      </c>
      <c r="H3" s="20" t="str">
        <f t="shared" ref="H3:H66" si="1">IF(G3=1,"Très faible",IF(G3=2,"Faible",IF(G3=3,"Moyen",IF(G3=4,"Fort",IF(G3=5,"Très fort","Problème")))))</f>
        <v>Très fort</v>
      </c>
      <c r="I3" t="s">
        <v>255</v>
      </c>
      <c r="J3" t="s">
        <v>254</v>
      </c>
      <c r="K3" t="s">
        <v>255</v>
      </c>
      <c r="L3" t="s">
        <v>255</v>
      </c>
      <c r="M3" t="s">
        <v>256</v>
      </c>
      <c r="N3" t="s">
        <v>255</v>
      </c>
    </row>
    <row r="4" spans="1:14" x14ac:dyDescent="0.25">
      <c r="A4">
        <v>2019</v>
      </c>
      <c r="B4" t="s">
        <v>179</v>
      </c>
      <c r="C4" t="str">
        <f t="shared" si="0"/>
        <v>Bourgogne-Franche-ComtéAgents administratifs et commerciaux des transports et du tourisme</v>
      </c>
      <c r="D4" t="s">
        <v>105</v>
      </c>
      <c r="E4" s="2">
        <v>27</v>
      </c>
      <c r="F4" t="s">
        <v>8</v>
      </c>
      <c r="G4" s="20">
        <v>2</v>
      </c>
      <c r="H4" s="20" t="str">
        <f t="shared" si="1"/>
        <v>Faible</v>
      </c>
      <c r="I4" t="s">
        <v>255</v>
      </c>
      <c r="J4" t="s">
        <v>254</v>
      </c>
      <c r="K4" t="s">
        <v>256</v>
      </c>
      <c r="L4" t="s">
        <v>255</v>
      </c>
      <c r="M4" t="s">
        <v>256</v>
      </c>
      <c r="N4" t="s">
        <v>255</v>
      </c>
    </row>
    <row r="5" spans="1:14" x14ac:dyDescent="0.25">
      <c r="A5">
        <v>2019</v>
      </c>
      <c r="B5" t="s">
        <v>179</v>
      </c>
      <c r="C5" t="str">
        <f t="shared" si="0"/>
        <v>NormandieAgents administratifs et commerciaux des transports et du tourisme</v>
      </c>
      <c r="D5" t="s">
        <v>105</v>
      </c>
      <c r="E5" s="2">
        <v>28</v>
      </c>
      <c r="F5" t="s">
        <v>13</v>
      </c>
      <c r="G5" s="20">
        <v>3</v>
      </c>
      <c r="H5" s="20" t="str">
        <f t="shared" si="1"/>
        <v>Moyen</v>
      </c>
      <c r="I5" t="s">
        <v>255</v>
      </c>
      <c r="J5" t="s">
        <v>254</v>
      </c>
      <c r="K5" t="s">
        <v>256</v>
      </c>
      <c r="L5" t="s">
        <v>255</v>
      </c>
      <c r="M5" t="s">
        <v>256</v>
      </c>
      <c r="N5" t="s">
        <v>255</v>
      </c>
    </row>
    <row r="6" spans="1:14" x14ac:dyDescent="0.25">
      <c r="A6">
        <v>2019</v>
      </c>
      <c r="B6" t="s">
        <v>179</v>
      </c>
      <c r="C6" t="str">
        <f t="shared" si="0"/>
        <v>Hauts-de-FranceAgents administratifs et commerciaux des transports et du tourisme</v>
      </c>
      <c r="D6" t="s">
        <v>105</v>
      </c>
      <c r="E6" s="2">
        <v>32</v>
      </c>
      <c r="F6" t="s">
        <v>18</v>
      </c>
      <c r="G6" s="20">
        <v>4</v>
      </c>
      <c r="H6" s="20" t="str">
        <f t="shared" si="1"/>
        <v>Fort</v>
      </c>
      <c r="I6" t="s">
        <v>253</v>
      </c>
      <c r="J6" t="s">
        <v>254</v>
      </c>
      <c r="K6" t="s">
        <v>255</v>
      </c>
      <c r="L6" t="s">
        <v>255</v>
      </c>
      <c r="M6" t="s">
        <v>256</v>
      </c>
      <c r="N6" t="s">
        <v>255</v>
      </c>
    </row>
    <row r="7" spans="1:14" x14ac:dyDescent="0.25">
      <c r="A7">
        <v>2019</v>
      </c>
      <c r="B7" t="s">
        <v>179</v>
      </c>
      <c r="C7" t="str">
        <f t="shared" si="0"/>
        <v>Grand EstAgents administratifs et commerciaux des transports et du tourisme</v>
      </c>
      <c r="D7" t="s">
        <v>105</v>
      </c>
      <c r="E7" s="2">
        <v>44</v>
      </c>
      <c r="F7" t="s">
        <v>19</v>
      </c>
      <c r="G7" s="20">
        <v>3</v>
      </c>
      <c r="H7" s="20" t="str">
        <f t="shared" si="1"/>
        <v>Moyen</v>
      </c>
      <c r="I7" t="s">
        <v>255</v>
      </c>
      <c r="J7" t="s">
        <v>254</v>
      </c>
      <c r="K7" t="s">
        <v>255</v>
      </c>
      <c r="L7" t="s">
        <v>255</v>
      </c>
      <c r="M7" t="s">
        <v>256</v>
      </c>
      <c r="N7" t="s">
        <v>255</v>
      </c>
    </row>
    <row r="8" spans="1:14" x14ac:dyDescent="0.25">
      <c r="A8">
        <v>2019</v>
      </c>
      <c r="B8" t="s">
        <v>179</v>
      </c>
      <c r="C8" t="str">
        <f t="shared" si="0"/>
        <v>Pays de la LoireAgents administratifs et commerciaux des transports et du tourisme</v>
      </c>
      <c r="D8" t="s">
        <v>105</v>
      </c>
      <c r="E8" s="2">
        <v>52</v>
      </c>
      <c r="F8" t="s">
        <v>14</v>
      </c>
      <c r="G8" s="20">
        <v>2</v>
      </c>
      <c r="H8" s="20" t="str">
        <f t="shared" si="1"/>
        <v>Faible</v>
      </c>
      <c r="I8" t="s">
        <v>256</v>
      </c>
      <c r="J8" t="s">
        <v>256</v>
      </c>
      <c r="K8" t="s">
        <v>255</v>
      </c>
      <c r="L8" t="s">
        <v>255</v>
      </c>
      <c r="M8" t="s">
        <v>256</v>
      </c>
      <c r="N8" t="s">
        <v>255</v>
      </c>
    </row>
    <row r="9" spans="1:14" x14ac:dyDescent="0.25">
      <c r="A9">
        <v>2019</v>
      </c>
      <c r="B9" t="s">
        <v>180</v>
      </c>
      <c r="C9" t="str">
        <f t="shared" si="0"/>
        <v>BretagneAgriculteurs, éleveurs, sylviculteurs, bûcherons</v>
      </c>
      <c r="D9" t="s">
        <v>63</v>
      </c>
      <c r="E9" s="2">
        <v>53</v>
      </c>
      <c r="F9" t="s">
        <v>9</v>
      </c>
      <c r="G9" s="20">
        <v>5</v>
      </c>
      <c r="H9" s="20" t="str">
        <f t="shared" si="1"/>
        <v>Très fort</v>
      </c>
      <c r="I9" t="s">
        <v>257</v>
      </c>
      <c r="J9" t="s">
        <v>256</v>
      </c>
      <c r="K9" t="s">
        <v>256</v>
      </c>
      <c r="L9" t="s">
        <v>257</v>
      </c>
      <c r="M9" t="s">
        <v>257</v>
      </c>
      <c r="N9" t="s">
        <v>254</v>
      </c>
    </row>
    <row r="10" spans="1:14" x14ac:dyDescent="0.25">
      <c r="A10">
        <v>2019</v>
      </c>
      <c r="B10" t="s">
        <v>179</v>
      </c>
      <c r="C10" t="str">
        <f t="shared" si="0"/>
        <v>Nouvelle AquitaineAgents administratifs et commerciaux des transports et du tourisme</v>
      </c>
      <c r="D10" t="s">
        <v>105</v>
      </c>
      <c r="E10" s="2">
        <v>75</v>
      </c>
      <c r="F10" t="s">
        <v>165</v>
      </c>
      <c r="G10" s="20">
        <v>4</v>
      </c>
      <c r="H10" s="20" t="str">
        <f t="shared" si="1"/>
        <v>Fort</v>
      </c>
      <c r="I10" t="s">
        <v>256</v>
      </c>
      <c r="J10" t="s">
        <v>256</v>
      </c>
      <c r="K10" t="s">
        <v>255</v>
      </c>
      <c r="L10" t="s">
        <v>255</v>
      </c>
      <c r="M10" t="s">
        <v>256</v>
      </c>
      <c r="N10" t="s">
        <v>255</v>
      </c>
    </row>
    <row r="11" spans="1:14" x14ac:dyDescent="0.25">
      <c r="A11">
        <v>2019</v>
      </c>
      <c r="B11" t="s">
        <v>179</v>
      </c>
      <c r="C11" t="str">
        <f t="shared" si="0"/>
        <v>OccitanieAgents administratifs et commerciaux des transports et du tourisme</v>
      </c>
      <c r="D11" t="s">
        <v>105</v>
      </c>
      <c r="E11" s="2">
        <v>76</v>
      </c>
      <c r="F11" t="s">
        <v>15</v>
      </c>
      <c r="G11" s="20">
        <v>2</v>
      </c>
      <c r="H11" s="20" t="str">
        <f t="shared" si="1"/>
        <v>Faible</v>
      </c>
      <c r="I11" t="s">
        <v>256</v>
      </c>
      <c r="J11" t="s">
        <v>255</v>
      </c>
      <c r="K11" t="s">
        <v>256</v>
      </c>
      <c r="L11" t="s">
        <v>255</v>
      </c>
      <c r="M11" t="s">
        <v>256</v>
      </c>
      <c r="N11" t="s">
        <v>255</v>
      </c>
    </row>
    <row r="12" spans="1:14" x14ac:dyDescent="0.25">
      <c r="A12">
        <v>2019</v>
      </c>
      <c r="B12" t="s">
        <v>179</v>
      </c>
      <c r="C12" t="str">
        <f t="shared" si="0"/>
        <v>Auvergne-Rhône-AlpesAgents administratifs et commerciaux des transports et du tourisme</v>
      </c>
      <c r="D12" t="s">
        <v>105</v>
      </c>
      <c r="E12" s="2">
        <v>84</v>
      </c>
      <c r="F12" t="s">
        <v>7</v>
      </c>
      <c r="G12" s="20">
        <v>4</v>
      </c>
      <c r="H12" s="20" t="str">
        <f t="shared" si="1"/>
        <v>Fort</v>
      </c>
      <c r="I12" t="s">
        <v>255</v>
      </c>
      <c r="J12" t="s">
        <v>256</v>
      </c>
      <c r="K12" t="s">
        <v>255</v>
      </c>
      <c r="L12" t="s">
        <v>255</v>
      </c>
      <c r="M12" t="s">
        <v>256</v>
      </c>
      <c r="N12" t="s">
        <v>255</v>
      </c>
    </row>
    <row r="13" spans="1:14" x14ac:dyDescent="0.25">
      <c r="A13">
        <v>2019</v>
      </c>
      <c r="B13" t="s">
        <v>180</v>
      </c>
      <c r="C13" t="str">
        <f t="shared" si="0"/>
        <v>Provence-Alpes-Côte d'AzurAgriculteurs, éleveurs, sylviculteurs, bûcherons</v>
      </c>
      <c r="D13" t="s">
        <v>63</v>
      </c>
      <c r="E13" s="2">
        <v>93</v>
      </c>
      <c r="F13" t="s">
        <v>17</v>
      </c>
      <c r="G13" s="20">
        <v>3</v>
      </c>
      <c r="H13" s="20" t="str">
        <f t="shared" si="1"/>
        <v>Moyen</v>
      </c>
      <c r="I13" t="s">
        <v>257</v>
      </c>
      <c r="J13" t="s">
        <v>253</v>
      </c>
      <c r="K13" t="s">
        <v>257</v>
      </c>
      <c r="L13" t="s">
        <v>256</v>
      </c>
      <c r="M13" t="s">
        <v>257</v>
      </c>
      <c r="N13" t="s">
        <v>256</v>
      </c>
    </row>
    <row r="14" spans="1:14" x14ac:dyDescent="0.25">
      <c r="A14">
        <v>2019</v>
      </c>
      <c r="B14" t="s">
        <v>180</v>
      </c>
      <c r="C14" t="str">
        <f t="shared" si="0"/>
        <v>CorseAgriculteurs, éleveurs, sylviculteurs, bûcherons</v>
      </c>
      <c r="D14" t="s">
        <v>63</v>
      </c>
      <c r="E14" s="2">
        <v>94</v>
      </c>
      <c r="F14" t="s">
        <v>11</v>
      </c>
      <c r="G14" s="20">
        <v>5</v>
      </c>
      <c r="H14" s="20" t="str">
        <f t="shared" si="1"/>
        <v>Très fort</v>
      </c>
      <c r="I14" t="s">
        <v>257</v>
      </c>
      <c r="J14" t="s">
        <v>255</v>
      </c>
      <c r="K14" t="s">
        <v>257</v>
      </c>
      <c r="L14" t="s">
        <v>254</v>
      </c>
      <c r="M14" t="s">
        <v>257</v>
      </c>
      <c r="N14" t="s">
        <v>254</v>
      </c>
    </row>
    <row r="15" spans="1:14" x14ac:dyDescent="0.25">
      <c r="A15">
        <v>2019</v>
      </c>
      <c r="B15" t="s">
        <v>181</v>
      </c>
      <c r="C15" t="str">
        <f t="shared" si="0"/>
        <v>Île-de-FranceAgents de gardiennage et de sécurité</v>
      </c>
      <c r="D15" t="s">
        <v>67</v>
      </c>
      <c r="E15" s="2">
        <v>11</v>
      </c>
      <c r="F15" t="s">
        <v>12</v>
      </c>
      <c r="G15" s="20">
        <v>3</v>
      </c>
      <c r="H15" s="20" t="str">
        <f t="shared" si="1"/>
        <v>Moyen</v>
      </c>
      <c r="I15" t="s">
        <v>256</v>
      </c>
      <c r="J15" t="s">
        <v>256</v>
      </c>
      <c r="K15" t="s">
        <v>253</v>
      </c>
      <c r="L15" t="s">
        <v>254</v>
      </c>
      <c r="M15" t="s">
        <v>256</v>
      </c>
      <c r="N15" t="s">
        <v>253</v>
      </c>
    </row>
    <row r="16" spans="1:14" x14ac:dyDescent="0.25">
      <c r="A16">
        <v>2019</v>
      </c>
      <c r="B16" t="s">
        <v>181</v>
      </c>
      <c r="C16" t="str">
        <f t="shared" si="0"/>
        <v>Centre-Val de LoireAgents de gardiennage et de sécurité</v>
      </c>
      <c r="D16" t="s">
        <v>67</v>
      </c>
      <c r="E16" s="2">
        <v>24</v>
      </c>
      <c r="F16" t="s">
        <v>10</v>
      </c>
      <c r="G16" s="20">
        <v>4</v>
      </c>
      <c r="H16" s="20" t="str">
        <f t="shared" si="1"/>
        <v>Fort</v>
      </c>
      <c r="I16" t="s">
        <v>254</v>
      </c>
      <c r="J16" t="s">
        <v>255</v>
      </c>
      <c r="K16" t="s">
        <v>256</v>
      </c>
      <c r="L16" t="s">
        <v>256</v>
      </c>
      <c r="M16" t="s">
        <v>256</v>
      </c>
      <c r="N16" t="s">
        <v>253</v>
      </c>
    </row>
    <row r="17" spans="1:14" x14ac:dyDescent="0.25">
      <c r="A17">
        <v>2019</v>
      </c>
      <c r="B17" t="s">
        <v>181</v>
      </c>
      <c r="C17" t="str">
        <f t="shared" si="0"/>
        <v>Bourgogne-Franche-ComtéAgents de gardiennage et de sécurité</v>
      </c>
      <c r="D17" t="s">
        <v>67</v>
      </c>
      <c r="E17" s="2">
        <v>27</v>
      </c>
      <c r="F17" t="s">
        <v>8</v>
      </c>
      <c r="G17" s="20">
        <v>3</v>
      </c>
      <c r="H17" s="20" t="str">
        <f t="shared" si="1"/>
        <v>Moyen</v>
      </c>
      <c r="I17" t="s">
        <v>256</v>
      </c>
      <c r="J17" t="s">
        <v>253</v>
      </c>
      <c r="K17" t="s">
        <v>255</v>
      </c>
      <c r="L17" t="s">
        <v>256</v>
      </c>
      <c r="M17" t="s">
        <v>256</v>
      </c>
      <c r="N17" t="s">
        <v>253</v>
      </c>
    </row>
    <row r="18" spans="1:14" x14ac:dyDescent="0.25">
      <c r="A18">
        <v>2019</v>
      </c>
      <c r="B18" t="s">
        <v>181</v>
      </c>
      <c r="C18" t="str">
        <f t="shared" si="0"/>
        <v>NormandieAgents de gardiennage et de sécurité</v>
      </c>
      <c r="D18" t="s">
        <v>67</v>
      </c>
      <c r="E18" s="2">
        <v>28</v>
      </c>
      <c r="F18" t="s">
        <v>13</v>
      </c>
      <c r="G18" s="20">
        <v>2</v>
      </c>
      <c r="H18" s="20" t="str">
        <f t="shared" si="1"/>
        <v>Faible</v>
      </c>
      <c r="I18" t="s">
        <v>254</v>
      </c>
      <c r="J18" t="s">
        <v>255</v>
      </c>
      <c r="K18" t="s">
        <v>256</v>
      </c>
      <c r="L18" t="s">
        <v>256</v>
      </c>
      <c r="M18" t="s">
        <v>256</v>
      </c>
      <c r="N18" t="s">
        <v>253</v>
      </c>
    </row>
    <row r="19" spans="1:14" x14ac:dyDescent="0.25">
      <c r="A19">
        <v>2019</v>
      </c>
      <c r="B19" t="s">
        <v>181</v>
      </c>
      <c r="C19" t="str">
        <f t="shared" si="0"/>
        <v>Hauts-de-FranceAgents de gardiennage et de sécurité</v>
      </c>
      <c r="D19" t="s">
        <v>67</v>
      </c>
      <c r="E19" s="2">
        <v>32</v>
      </c>
      <c r="F19" t="s">
        <v>18</v>
      </c>
      <c r="G19" s="20">
        <v>3</v>
      </c>
      <c r="H19" s="20" t="str">
        <f t="shared" si="1"/>
        <v>Moyen</v>
      </c>
      <c r="I19" t="s">
        <v>254</v>
      </c>
      <c r="J19" t="s">
        <v>253</v>
      </c>
      <c r="K19" t="s">
        <v>255</v>
      </c>
      <c r="L19" t="s">
        <v>256</v>
      </c>
      <c r="M19" t="s">
        <v>256</v>
      </c>
      <c r="N19" t="s">
        <v>253</v>
      </c>
    </row>
    <row r="20" spans="1:14" x14ac:dyDescent="0.25">
      <c r="A20">
        <v>2019</v>
      </c>
      <c r="B20" t="s">
        <v>181</v>
      </c>
      <c r="C20" t="str">
        <f t="shared" si="0"/>
        <v>Grand EstAgents de gardiennage et de sécurité</v>
      </c>
      <c r="D20" t="s">
        <v>67</v>
      </c>
      <c r="E20" s="2">
        <v>44</v>
      </c>
      <c r="F20" t="s">
        <v>19</v>
      </c>
      <c r="G20" s="20">
        <v>4</v>
      </c>
      <c r="H20" s="20" t="str">
        <f t="shared" si="1"/>
        <v>Fort</v>
      </c>
      <c r="I20" t="s">
        <v>254</v>
      </c>
      <c r="J20" t="s">
        <v>253</v>
      </c>
      <c r="K20" t="s">
        <v>256</v>
      </c>
      <c r="L20" t="s">
        <v>256</v>
      </c>
      <c r="M20" t="s">
        <v>256</v>
      </c>
      <c r="N20" t="s">
        <v>253</v>
      </c>
    </row>
    <row r="21" spans="1:14" x14ac:dyDescent="0.25">
      <c r="A21">
        <v>2019</v>
      </c>
      <c r="B21" t="s">
        <v>181</v>
      </c>
      <c r="C21" t="str">
        <f t="shared" si="0"/>
        <v>Pays de la LoireAgents de gardiennage et de sécurité</v>
      </c>
      <c r="D21" t="s">
        <v>67</v>
      </c>
      <c r="E21" s="2">
        <v>52</v>
      </c>
      <c r="F21" t="s">
        <v>14</v>
      </c>
      <c r="G21" s="20">
        <v>4</v>
      </c>
      <c r="H21" s="20" t="str">
        <f t="shared" si="1"/>
        <v>Fort</v>
      </c>
      <c r="I21" t="s">
        <v>257</v>
      </c>
      <c r="J21" t="s">
        <v>255</v>
      </c>
      <c r="K21" t="s">
        <v>256</v>
      </c>
      <c r="L21" t="s">
        <v>256</v>
      </c>
      <c r="M21" t="s">
        <v>256</v>
      </c>
      <c r="N21" t="s">
        <v>253</v>
      </c>
    </row>
    <row r="22" spans="1:14" x14ac:dyDescent="0.25">
      <c r="A22">
        <v>2019</v>
      </c>
      <c r="B22" t="s">
        <v>182</v>
      </c>
      <c r="C22" t="str">
        <f t="shared" si="0"/>
        <v>BretagneMaraîchers, jardiniers, viticulteurs</v>
      </c>
      <c r="D22" t="s">
        <v>69</v>
      </c>
      <c r="E22" s="2">
        <v>53</v>
      </c>
      <c r="F22" t="s">
        <v>9</v>
      </c>
      <c r="G22" s="20">
        <v>4</v>
      </c>
      <c r="H22" s="20" t="str">
        <f t="shared" si="1"/>
        <v>Fort</v>
      </c>
      <c r="I22" t="s">
        <v>257</v>
      </c>
      <c r="J22" t="s">
        <v>253</v>
      </c>
      <c r="K22" t="s">
        <v>257</v>
      </c>
      <c r="L22" t="s">
        <v>254</v>
      </c>
      <c r="M22" t="s">
        <v>254</v>
      </c>
      <c r="N22" t="s">
        <v>255</v>
      </c>
    </row>
    <row r="23" spans="1:14" x14ac:dyDescent="0.25">
      <c r="A23">
        <v>2019</v>
      </c>
      <c r="B23" t="s">
        <v>181</v>
      </c>
      <c r="C23" t="str">
        <f t="shared" si="0"/>
        <v>Nouvelle AquitaineAgents de gardiennage et de sécurité</v>
      </c>
      <c r="D23" t="s">
        <v>67</v>
      </c>
      <c r="E23" s="2">
        <v>75</v>
      </c>
      <c r="F23" t="s">
        <v>165</v>
      </c>
      <c r="G23" s="20">
        <v>4</v>
      </c>
      <c r="H23" s="20" t="str">
        <f t="shared" si="1"/>
        <v>Fort</v>
      </c>
      <c r="I23" t="s">
        <v>257</v>
      </c>
      <c r="J23" t="s">
        <v>253</v>
      </c>
      <c r="K23" t="s">
        <v>256</v>
      </c>
      <c r="L23" t="s">
        <v>256</v>
      </c>
      <c r="M23" t="s">
        <v>256</v>
      </c>
      <c r="N23" t="s">
        <v>253</v>
      </c>
    </row>
    <row r="24" spans="1:14" x14ac:dyDescent="0.25">
      <c r="A24">
        <v>2019</v>
      </c>
      <c r="B24" t="s">
        <v>181</v>
      </c>
      <c r="C24" t="str">
        <f t="shared" si="0"/>
        <v>OccitanieAgents de gardiennage et de sécurité</v>
      </c>
      <c r="D24" t="s">
        <v>67</v>
      </c>
      <c r="E24" s="2">
        <v>76</v>
      </c>
      <c r="F24" t="s">
        <v>15</v>
      </c>
      <c r="G24" s="20">
        <v>3</v>
      </c>
      <c r="H24" s="20" t="str">
        <f t="shared" si="1"/>
        <v>Moyen</v>
      </c>
      <c r="I24" t="s">
        <v>257</v>
      </c>
      <c r="J24" t="s">
        <v>253</v>
      </c>
      <c r="K24" t="s">
        <v>256</v>
      </c>
      <c r="L24" t="s">
        <v>256</v>
      </c>
      <c r="M24" t="s">
        <v>256</v>
      </c>
      <c r="N24" t="s">
        <v>253</v>
      </c>
    </row>
    <row r="25" spans="1:14" x14ac:dyDescent="0.25">
      <c r="A25">
        <v>2019</v>
      </c>
      <c r="B25" t="s">
        <v>181</v>
      </c>
      <c r="C25" t="str">
        <f t="shared" si="0"/>
        <v>Auvergne-Rhône-AlpesAgents de gardiennage et de sécurité</v>
      </c>
      <c r="D25" t="s">
        <v>67</v>
      </c>
      <c r="E25" s="2">
        <v>84</v>
      </c>
      <c r="F25" t="s">
        <v>7</v>
      </c>
      <c r="G25" s="20">
        <v>3</v>
      </c>
      <c r="H25" s="20" t="str">
        <f t="shared" si="1"/>
        <v>Moyen</v>
      </c>
      <c r="I25" t="s">
        <v>257</v>
      </c>
      <c r="J25" t="s">
        <v>255</v>
      </c>
      <c r="K25" t="s">
        <v>255</v>
      </c>
      <c r="L25" t="s">
        <v>256</v>
      </c>
      <c r="M25" t="s">
        <v>256</v>
      </c>
      <c r="N25" t="s">
        <v>253</v>
      </c>
    </row>
    <row r="26" spans="1:14" x14ac:dyDescent="0.25">
      <c r="A26">
        <v>2019</v>
      </c>
      <c r="B26" t="s">
        <v>182</v>
      </c>
      <c r="C26" t="str">
        <f t="shared" si="0"/>
        <v>Provence-Alpes-Côte d'AzurMaraîchers, jardiniers, viticulteurs</v>
      </c>
      <c r="D26" t="s">
        <v>69</v>
      </c>
      <c r="E26" s="2">
        <v>93</v>
      </c>
      <c r="F26" t="s">
        <v>17</v>
      </c>
      <c r="G26" s="20">
        <v>2</v>
      </c>
      <c r="H26" s="20" t="str">
        <f t="shared" si="1"/>
        <v>Faible</v>
      </c>
      <c r="I26" t="s">
        <v>257</v>
      </c>
      <c r="J26" t="s">
        <v>253</v>
      </c>
      <c r="K26" t="s">
        <v>257</v>
      </c>
      <c r="L26" t="s">
        <v>254</v>
      </c>
      <c r="M26" t="s">
        <v>254</v>
      </c>
      <c r="N26" t="s">
        <v>255</v>
      </c>
    </row>
    <row r="27" spans="1:14" x14ac:dyDescent="0.25">
      <c r="A27">
        <v>2019</v>
      </c>
      <c r="B27" t="s">
        <v>182</v>
      </c>
      <c r="C27" t="str">
        <f t="shared" si="0"/>
        <v>CorseMaraîchers, jardiniers, viticulteurs</v>
      </c>
      <c r="D27" t="s">
        <v>69</v>
      </c>
      <c r="E27" s="2">
        <v>94</v>
      </c>
      <c r="F27" t="s">
        <v>11</v>
      </c>
      <c r="G27" s="20">
        <v>5</v>
      </c>
      <c r="H27" s="20" t="str">
        <f t="shared" si="1"/>
        <v>Très fort</v>
      </c>
      <c r="I27" t="s">
        <v>257</v>
      </c>
      <c r="J27" t="s">
        <v>253</v>
      </c>
      <c r="K27" t="s">
        <v>257</v>
      </c>
      <c r="L27" t="s">
        <v>254</v>
      </c>
      <c r="M27" t="s">
        <v>254</v>
      </c>
      <c r="N27" t="s">
        <v>255</v>
      </c>
    </row>
    <row r="28" spans="1:14" x14ac:dyDescent="0.25">
      <c r="A28">
        <v>2019</v>
      </c>
      <c r="B28" t="s">
        <v>183</v>
      </c>
      <c r="C28" t="str">
        <f t="shared" si="0"/>
        <v>Île-de-FranceAgents d'entretien</v>
      </c>
      <c r="D28" t="s">
        <v>55</v>
      </c>
      <c r="E28" s="2">
        <v>11</v>
      </c>
      <c r="F28" t="s">
        <v>12</v>
      </c>
      <c r="G28" s="20">
        <v>1</v>
      </c>
      <c r="H28" s="20" t="str">
        <f t="shared" si="1"/>
        <v>Très faible</v>
      </c>
      <c r="I28" t="s">
        <v>253</v>
      </c>
      <c r="J28" t="s">
        <v>254</v>
      </c>
      <c r="K28" t="s">
        <v>256</v>
      </c>
      <c r="L28" t="s">
        <v>254</v>
      </c>
      <c r="M28" t="s">
        <v>254</v>
      </c>
      <c r="N28" t="s">
        <v>253</v>
      </c>
    </row>
    <row r="29" spans="1:14" x14ac:dyDescent="0.25">
      <c r="A29">
        <v>2019</v>
      </c>
      <c r="B29" t="s">
        <v>183</v>
      </c>
      <c r="C29" t="str">
        <f t="shared" si="0"/>
        <v>Centre-Val de LoireAgents d'entretien</v>
      </c>
      <c r="D29" t="s">
        <v>55</v>
      </c>
      <c r="E29" s="2">
        <v>24</v>
      </c>
      <c r="F29" t="s">
        <v>10</v>
      </c>
      <c r="G29" s="20">
        <v>4</v>
      </c>
      <c r="H29" s="20" t="str">
        <f t="shared" si="1"/>
        <v>Fort</v>
      </c>
      <c r="I29" t="s">
        <v>255</v>
      </c>
      <c r="J29" t="s">
        <v>256</v>
      </c>
      <c r="K29" t="s">
        <v>257</v>
      </c>
      <c r="L29" t="s">
        <v>254</v>
      </c>
      <c r="M29" t="s">
        <v>254</v>
      </c>
      <c r="N29" t="s">
        <v>253</v>
      </c>
    </row>
    <row r="30" spans="1:14" x14ac:dyDescent="0.25">
      <c r="A30">
        <v>2019</v>
      </c>
      <c r="B30" t="s">
        <v>183</v>
      </c>
      <c r="C30" t="str">
        <f t="shared" si="0"/>
        <v>Bourgogne-Franche-ComtéAgents d'entretien</v>
      </c>
      <c r="D30" t="s">
        <v>55</v>
      </c>
      <c r="E30" s="2">
        <v>27</v>
      </c>
      <c r="F30" t="s">
        <v>8</v>
      </c>
      <c r="G30" s="20">
        <v>2</v>
      </c>
      <c r="H30" s="20" t="str">
        <f t="shared" si="1"/>
        <v>Faible</v>
      </c>
      <c r="I30" t="s">
        <v>255</v>
      </c>
      <c r="J30" t="s">
        <v>254</v>
      </c>
      <c r="K30" t="s">
        <v>257</v>
      </c>
      <c r="L30" t="s">
        <v>254</v>
      </c>
      <c r="M30" t="s">
        <v>254</v>
      </c>
      <c r="N30" t="s">
        <v>253</v>
      </c>
    </row>
    <row r="31" spans="1:14" x14ac:dyDescent="0.25">
      <c r="A31">
        <v>2019</v>
      </c>
      <c r="B31" t="s">
        <v>183</v>
      </c>
      <c r="C31" t="str">
        <f t="shared" si="0"/>
        <v>NormandieAgents d'entretien</v>
      </c>
      <c r="D31" t="s">
        <v>55</v>
      </c>
      <c r="E31" s="2">
        <v>28</v>
      </c>
      <c r="F31" t="s">
        <v>13</v>
      </c>
      <c r="G31" s="20">
        <v>3</v>
      </c>
      <c r="H31" s="20" t="str">
        <f t="shared" si="1"/>
        <v>Moyen</v>
      </c>
      <c r="I31" t="s">
        <v>255</v>
      </c>
      <c r="J31" t="s">
        <v>256</v>
      </c>
      <c r="K31" t="s">
        <v>257</v>
      </c>
      <c r="L31" t="s">
        <v>254</v>
      </c>
      <c r="M31" t="s">
        <v>254</v>
      </c>
      <c r="N31" t="s">
        <v>253</v>
      </c>
    </row>
    <row r="32" spans="1:14" x14ac:dyDescent="0.25">
      <c r="A32">
        <v>2019</v>
      </c>
      <c r="B32" t="s">
        <v>183</v>
      </c>
      <c r="C32" t="str">
        <f t="shared" si="0"/>
        <v>Hauts-de-FranceAgents d'entretien</v>
      </c>
      <c r="D32" t="s">
        <v>55</v>
      </c>
      <c r="E32" s="2">
        <v>32</v>
      </c>
      <c r="F32" t="s">
        <v>18</v>
      </c>
      <c r="G32" s="20">
        <v>2</v>
      </c>
      <c r="H32" s="20" t="str">
        <f t="shared" si="1"/>
        <v>Faible</v>
      </c>
      <c r="I32" t="s">
        <v>253</v>
      </c>
      <c r="J32" t="s">
        <v>255</v>
      </c>
      <c r="K32" t="s">
        <v>257</v>
      </c>
      <c r="L32" t="s">
        <v>254</v>
      </c>
      <c r="M32" t="s">
        <v>254</v>
      </c>
      <c r="N32" t="s">
        <v>253</v>
      </c>
    </row>
    <row r="33" spans="1:14" x14ac:dyDescent="0.25">
      <c r="A33">
        <v>2019</v>
      </c>
      <c r="B33" t="s">
        <v>183</v>
      </c>
      <c r="C33" t="str">
        <f t="shared" si="0"/>
        <v>Grand EstAgents d'entretien</v>
      </c>
      <c r="D33" t="s">
        <v>55</v>
      </c>
      <c r="E33" s="2">
        <v>44</v>
      </c>
      <c r="F33" t="s">
        <v>19</v>
      </c>
      <c r="G33" s="20">
        <v>3</v>
      </c>
      <c r="H33" s="20" t="str">
        <f t="shared" si="1"/>
        <v>Moyen</v>
      </c>
      <c r="I33" t="s">
        <v>255</v>
      </c>
      <c r="J33" t="s">
        <v>256</v>
      </c>
      <c r="K33" t="s">
        <v>257</v>
      </c>
      <c r="L33" t="s">
        <v>254</v>
      </c>
      <c r="M33" t="s">
        <v>254</v>
      </c>
      <c r="N33" t="s">
        <v>253</v>
      </c>
    </row>
    <row r="34" spans="1:14" x14ac:dyDescent="0.25">
      <c r="A34">
        <v>2019</v>
      </c>
      <c r="B34" t="s">
        <v>183</v>
      </c>
      <c r="C34" t="str">
        <f t="shared" si="0"/>
        <v>Pays de la LoireAgents d'entretien</v>
      </c>
      <c r="D34" t="s">
        <v>55</v>
      </c>
      <c r="E34" s="2">
        <v>52</v>
      </c>
      <c r="F34" t="s">
        <v>14</v>
      </c>
      <c r="G34" s="20">
        <v>4</v>
      </c>
      <c r="H34" s="20" t="str">
        <f t="shared" si="1"/>
        <v>Fort</v>
      </c>
      <c r="I34" t="s">
        <v>256</v>
      </c>
      <c r="J34" t="s">
        <v>254</v>
      </c>
      <c r="K34" t="s">
        <v>257</v>
      </c>
      <c r="L34" t="s">
        <v>254</v>
      </c>
      <c r="M34" t="s">
        <v>254</v>
      </c>
      <c r="N34" t="s">
        <v>253</v>
      </c>
    </row>
    <row r="35" spans="1:14" x14ac:dyDescent="0.25">
      <c r="A35">
        <v>2019</v>
      </c>
      <c r="B35" t="s">
        <v>184</v>
      </c>
      <c r="C35" t="str">
        <f t="shared" si="0"/>
        <v>BretagneTechniciens et cadres de l'agriculture</v>
      </c>
      <c r="D35" t="s">
        <v>107</v>
      </c>
      <c r="E35" s="2">
        <v>53</v>
      </c>
      <c r="F35" t="s">
        <v>9</v>
      </c>
      <c r="G35" s="20">
        <v>5</v>
      </c>
      <c r="H35" s="20" t="str">
        <f t="shared" si="1"/>
        <v>Très fort</v>
      </c>
      <c r="I35" t="s">
        <v>253</v>
      </c>
      <c r="J35" t="s">
        <v>254</v>
      </c>
      <c r="K35" t="s">
        <v>255</v>
      </c>
      <c r="L35" t="s">
        <v>256</v>
      </c>
      <c r="M35" t="s">
        <v>254</v>
      </c>
      <c r="N35" t="s">
        <v>254</v>
      </c>
    </row>
    <row r="36" spans="1:14" x14ac:dyDescent="0.25">
      <c r="A36">
        <v>2019</v>
      </c>
      <c r="B36" t="s">
        <v>183</v>
      </c>
      <c r="C36" t="str">
        <f t="shared" si="0"/>
        <v>Nouvelle AquitaineAgents d'entretien</v>
      </c>
      <c r="D36" t="s">
        <v>55</v>
      </c>
      <c r="E36" s="2">
        <v>75</v>
      </c>
      <c r="F36" t="s">
        <v>165</v>
      </c>
      <c r="G36" s="20">
        <v>4</v>
      </c>
      <c r="H36" s="20" t="str">
        <f t="shared" si="1"/>
        <v>Fort</v>
      </c>
      <c r="I36" t="s">
        <v>256</v>
      </c>
      <c r="J36" t="s">
        <v>254</v>
      </c>
      <c r="K36" t="s">
        <v>257</v>
      </c>
      <c r="L36" t="s">
        <v>254</v>
      </c>
      <c r="M36" t="s">
        <v>254</v>
      </c>
      <c r="N36" t="s">
        <v>253</v>
      </c>
    </row>
    <row r="37" spans="1:14" x14ac:dyDescent="0.25">
      <c r="A37">
        <v>2019</v>
      </c>
      <c r="B37" t="s">
        <v>183</v>
      </c>
      <c r="C37" t="str">
        <f t="shared" si="0"/>
        <v>OccitanieAgents d'entretien</v>
      </c>
      <c r="D37" t="s">
        <v>55</v>
      </c>
      <c r="E37" s="2">
        <v>76</v>
      </c>
      <c r="F37" t="s">
        <v>15</v>
      </c>
      <c r="G37" s="20">
        <v>2</v>
      </c>
      <c r="H37" s="20" t="str">
        <f t="shared" si="1"/>
        <v>Faible</v>
      </c>
      <c r="I37" t="s">
        <v>255</v>
      </c>
      <c r="J37" t="s">
        <v>256</v>
      </c>
      <c r="K37" t="s">
        <v>257</v>
      </c>
      <c r="L37" t="s">
        <v>254</v>
      </c>
      <c r="M37" t="s">
        <v>254</v>
      </c>
      <c r="N37" t="s">
        <v>253</v>
      </c>
    </row>
    <row r="38" spans="1:14" x14ac:dyDescent="0.25">
      <c r="A38">
        <v>2019</v>
      </c>
      <c r="B38" t="s">
        <v>183</v>
      </c>
      <c r="C38" t="str">
        <f t="shared" si="0"/>
        <v>Auvergne-Rhône-AlpesAgents d'entretien</v>
      </c>
      <c r="D38" t="s">
        <v>55</v>
      </c>
      <c r="E38" s="2">
        <v>84</v>
      </c>
      <c r="F38" t="s">
        <v>7</v>
      </c>
      <c r="G38" s="20">
        <v>3</v>
      </c>
      <c r="H38" s="20" t="str">
        <f t="shared" si="1"/>
        <v>Moyen</v>
      </c>
      <c r="I38" t="s">
        <v>255</v>
      </c>
      <c r="J38" t="s">
        <v>256</v>
      </c>
      <c r="K38" t="s">
        <v>257</v>
      </c>
      <c r="L38" t="s">
        <v>254</v>
      </c>
      <c r="M38" t="s">
        <v>254</v>
      </c>
      <c r="N38" t="s">
        <v>253</v>
      </c>
    </row>
    <row r="39" spans="1:14" x14ac:dyDescent="0.25">
      <c r="A39">
        <v>2019</v>
      </c>
      <c r="B39" t="s">
        <v>184</v>
      </c>
      <c r="C39" t="str">
        <f t="shared" si="0"/>
        <v>Provence-Alpes-Côte d'AzurTechniciens et cadres de l'agriculture</v>
      </c>
      <c r="D39" t="s">
        <v>107</v>
      </c>
      <c r="E39" s="2">
        <v>93</v>
      </c>
      <c r="F39" t="s">
        <v>17</v>
      </c>
      <c r="G39" s="20">
        <v>4</v>
      </c>
      <c r="H39" s="20" t="str">
        <f t="shared" si="1"/>
        <v>Fort</v>
      </c>
      <c r="I39" t="s">
        <v>255</v>
      </c>
      <c r="J39" t="s">
        <v>254</v>
      </c>
      <c r="K39" t="s">
        <v>255</v>
      </c>
      <c r="L39" t="s">
        <v>255</v>
      </c>
      <c r="M39" t="s">
        <v>254</v>
      </c>
      <c r="N39" t="s">
        <v>254</v>
      </c>
    </row>
    <row r="40" spans="1:14" x14ac:dyDescent="0.25">
      <c r="A40">
        <v>2019</v>
      </c>
      <c r="B40" t="s">
        <v>184</v>
      </c>
      <c r="C40" t="str">
        <f t="shared" si="0"/>
        <v>CorseTechniciens et cadres de l'agriculture</v>
      </c>
      <c r="D40" t="s">
        <v>107</v>
      </c>
      <c r="E40" s="2">
        <v>94</v>
      </c>
      <c r="F40" t="s">
        <v>11</v>
      </c>
      <c r="G40" s="20">
        <v>1</v>
      </c>
      <c r="H40" s="20" t="str">
        <f t="shared" si="1"/>
        <v>Très faible</v>
      </c>
      <c r="I40" t="s">
        <v>255</v>
      </c>
      <c r="J40" t="s">
        <v>254</v>
      </c>
      <c r="K40" t="s">
        <v>254</v>
      </c>
      <c r="L40" t="s">
        <v>256</v>
      </c>
      <c r="M40" t="s">
        <v>254</v>
      </c>
      <c r="N40" t="s">
        <v>254</v>
      </c>
    </row>
    <row r="41" spans="1:14" x14ac:dyDescent="0.25">
      <c r="A41">
        <v>2019</v>
      </c>
      <c r="B41" t="s">
        <v>185</v>
      </c>
      <c r="C41" t="str">
        <f t="shared" si="0"/>
        <v>Île-de-FranceAgents d'exploitation des transports</v>
      </c>
      <c r="D41" t="s">
        <v>47</v>
      </c>
      <c r="E41" s="2">
        <v>11</v>
      </c>
      <c r="F41" t="s">
        <v>12</v>
      </c>
      <c r="G41" s="20">
        <v>4</v>
      </c>
      <c r="H41" s="20" t="str">
        <f t="shared" si="1"/>
        <v>Fort</v>
      </c>
      <c r="I41" t="s">
        <v>254</v>
      </c>
      <c r="J41" t="s">
        <v>254</v>
      </c>
      <c r="K41" t="s">
        <v>255</v>
      </c>
      <c r="L41" t="s">
        <v>255</v>
      </c>
      <c r="M41" t="s">
        <v>254</v>
      </c>
      <c r="N41" t="s">
        <v>255</v>
      </c>
    </row>
    <row r="42" spans="1:14" x14ac:dyDescent="0.25">
      <c r="A42">
        <v>2019</v>
      </c>
      <c r="B42" t="s">
        <v>185</v>
      </c>
      <c r="C42" t="str">
        <f t="shared" si="0"/>
        <v>Centre-Val de LoireAgents d'exploitation des transports</v>
      </c>
      <c r="D42" t="s">
        <v>47</v>
      </c>
      <c r="E42" s="2">
        <v>24</v>
      </c>
      <c r="F42" t="s">
        <v>10</v>
      </c>
      <c r="G42" s="20">
        <v>5</v>
      </c>
      <c r="H42" s="20" t="str">
        <f t="shared" si="1"/>
        <v>Très fort</v>
      </c>
      <c r="I42" t="s">
        <v>257</v>
      </c>
      <c r="J42" t="s">
        <v>254</v>
      </c>
      <c r="K42" t="s">
        <v>255</v>
      </c>
      <c r="L42" t="s">
        <v>255</v>
      </c>
      <c r="M42" t="s">
        <v>254</v>
      </c>
      <c r="N42" t="s">
        <v>255</v>
      </c>
    </row>
    <row r="43" spans="1:14" x14ac:dyDescent="0.25">
      <c r="A43">
        <v>2019</v>
      </c>
      <c r="B43" t="s">
        <v>185</v>
      </c>
      <c r="C43" t="str">
        <f t="shared" si="0"/>
        <v>Bourgogne-Franche-ComtéAgents d'exploitation des transports</v>
      </c>
      <c r="D43" t="s">
        <v>47</v>
      </c>
      <c r="E43" s="2">
        <v>27</v>
      </c>
      <c r="F43" t="s">
        <v>8</v>
      </c>
      <c r="G43" s="20">
        <v>4</v>
      </c>
      <c r="H43" s="20" t="str">
        <f t="shared" si="1"/>
        <v>Fort</v>
      </c>
      <c r="I43" t="s">
        <v>254</v>
      </c>
      <c r="J43" t="s">
        <v>254</v>
      </c>
      <c r="K43" t="s">
        <v>255</v>
      </c>
      <c r="L43" t="s">
        <v>256</v>
      </c>
      <c r="M43" t="s">
        <v>254</v>
      </c>
      <c r="N43" t="s">
        <v>255</v>
      </c>
    </row>
    <row r="44" spans="1:14" x14ac:dyDescent="0.25">
      <c r="A44">
        <v>2019</v>
      </c>
      <c r="B44" t="s">
        <v>185</v>
      </c>
      <c r="C44" t="str">
        <f t="shared" si="0"/>
        <v>NormandieAgents d'exploitation des transports</v>
      </c>
      <c r="D44" t="s">
        <v>47</v>
      </c>
      <c r="E44" s="2">
        <v>28</v>
      </c>
      <c r="F44" t="s">
        <v>13</v>
      </c>
      <c r="G44" s="20">
        <v>4</v>
      </c>
      <c r="H44" s="20" t="str">
        <f t="shared" si="1"/>
        <v>Fort</v>
      </c>
      <c r="I44" t="s">
        <v>254</v>
      </c>
      <c r="J44" t="s">
        <v>254</v>
      </c>
      <c r="K44" t="s">
        <v>255</v>
      </c>
      <c r="L44" t="s">
        <v>255</v>
      </c>
      <c r="M44" t="s">
        <v>254</v>
      </c>
      <c r="N44" t="s">
        <v>255</v>
      </c>
    </row>
    <row r="45" spans="1:14" x14ac:dyDescent="0.25">
      <c r="A45">
        <v>2019</v>
      </c>
      <c r="B45" t="s">
        <v>185</v>
      </c>
      <c r="C45" t="str">
        <f t="shared" si="0"/>
        <v>Hauts-de-FranceAgents d'exploitation des transports</v>
      </c>
      <c r="D45" t="s">
        <v>47</v>
      </c>
      <c r="E45" s="2">
        <v>32</v>
      </c>
      <c r="F45" t="s">
        <v>18</v>
      </c>
      <c r="G45" s="20">
        <v>4</v>
      </c>
      <c r="H45" s="20" t="str">
        <f t="shared" si="1"/>
        <v>Fort</v>
      </c>
      <c r="I45" t="s">
        <v>254</v>
      </c>
      <c r="J45" t="s">
        <v>256</v>
      </c>
      <c r="K45" t="s">
        <v>255</v>
      </c>
      <c r="L45" t="s">
        <v>256</v>
      </c>
      <c r="M45" t="s">
        <v>254</v>
      </c>
      <c r="N45" t="s">
        <v>255</v>
      </c>
    </row>
    <row r="46" spans="1:14" x14ac:dyDescent="0.25">
      <c r="A46">
        <v>2019</v>
      </c>
      <c r="B46" t="s">
        <v>185</v>
      </c>
      <c r="C46" t="str">
        <f t="shared" si="0"/>
        <v>Grand EstAgents d'exploitation des transports</v>
      </c>
      <c r="D46" t="s">
        <v>47</v>
      </c>
      <c r="E46" s="2">
        <v>44</v>
      </c>
      <c r="F46" t="s">
        <v>19</v>
      </c>
      <c r="G46" s="20">
        <v>4</v>
      </c>
      <c r="H46" s="20" t="str">
        <f t="shared" si="1"/>
        <v>Fort</v>
      </c>
      <c r="I46" t="s">
        <v>254</v>
      </c>
      <c r="J46" t="s">
        <v>254</v>
      </c>
      <c r="K46" t="s">
        <v>255</v>
      </c>
      <c r="L46" t="s">
        <v>255</v>
      </c>
      <c r="M46" t="s">
        <v>254</v>
      </c>
      <c r="N46" t="s">
        <v>255</v>
      </c>
    </row>
    <row r="47" spans="1:14" x14ac:dyDescent="0.25">
      <c r="A47">
        <v>2019</v>
      </c>
      <c r="B47" t="s">
        <v>185</v>
      </c>
      <c r="C47" t="str">
        <f t="shared" si="0"/>
        <v>Pays de la LoireAgents d'exploitation des transports</v>
      </c>
      <c r="D47" t="s">
        <v>47</v>
      </c>
      <c r="E47" s="2">
        <v>52</v>
      </c>
      <c r="F47" t="s">
        <v>14</v>
      </c>
      <c r="G47" s="20">
        <v>5</v>
      </c>
      <c r="H47" s="20" t="str">
        <f t="shared" si="1"/>
        <v>Très fort</v>
      </c>
      <c r="I47" t="s">
        <v>257</v>
      </c>
      <c r="J47" t="s">
        <v>254</v>
      </c>
      <c r="K47" t="s">
        <v>253</v>
      </c>
      <c r="L47" t="s">
        <v>255</v>
      </c>
      <c r="M47" t="s">
        <v>254</v>
      </c>
      <c r="N47" t="s">
        <v>255</v>
      </c>
    </row>
    <row r="48" spans="1:14" x14ac:dyDescent="0.25">
      <c r="A48">
        <v>2019</v>
      </c>
      <c r="B48" t="s">
        <v>186</v>
      </c>
      <c r="C48" t="str">
        <f t="shared" si="0"/>
        <v>BretagneMarins, pêcheurs, aquaculteurs</v>
      </c>
      <c r="D48" t="s">
        <v>106</v>
      </c>
      <c r="E48" s="2">
        <v>53</v>
      </c>
      <c r="F48" t="s">
        <v>9</v>
      </c>
      <c r="G48" s="20">
        <v>4</v>
      </c>
      <c r="H48" s="20" t="str">
        <f t="shared" si="1"/>
        <v>Fort</v>
      </c>
      <c r="I48" t="s">
        <v>254</v>
      </c>
      <c r="J48" t="s">
        <v>256</v>
      </c>
      <c r="K48" t="s">
        <v>257</v>
      </c>
      <c r="L48" t="s">
        <v>257</v>
      </c>
      <c r="M48" t="s">
        <v>257</v>
      </c>
      <c r="N48" t="s">
        <v>257</v>
      </c>
    </row>
    <row r="49" spans="1:14" x14ac:dyDescent="0.25">
      <c r="A49">
        <v>2019</v>
      </c>
      <c r="B49" t="s">
        <v>185</v>
      </c>
      <c r="C49" t="str">
        <f t="shared" si="0"/>
        <v>Nouvelle AquitaineAgents d'exploitation des transports</v>
      </c>
      <c r="D49" t="s">
        <v>47</v>
      </c>
      <c r="E49" s="2">
        <v>75</v>
      </c>
      <c r="F49" t="s">
        <v>165</v>
      </c>
      <c r="G49" s="20">
        <v>4</v>
      </c>
      <c r="H49" s="20" t="str">
        <f t="shared" si="1"/>
        <v>Fort</v>
      </c>
      <c r="I49" t="s">
        <v>254</v>
      </c>
      <c r="J49" t="s">
        <v>256</v>
      </c>
      <c r="K49" t="s">
        <v>255</v>
      </c>
      <c r="L49" t="s">
        <v>255</v>
      </c>
      <c r="M49" t="s">
        <v>254</v>
      </c>
      <c r="N49" t="s">
        <v>255</v>
      </c>
    </row>
    <row r="50" spans="1:14" x14ac:dyDescent="0.25">
      <c r="A50">
        <v>2019</v>
      </c>
      <c r="B50" t="s">
        <v>185</v>
      </c>
      <c r="C50" t="str">
        <f t="shared" si="0"/>
        <v>OccitanieAgents d'exploitation des transports</v>
      </c>
      <c r="D50" t="s">
        <v>47</v>
      </c>
      <c r="E50" s="2">
        <v>76</v>
      </c>
      <c r="F50" t="s">
        <v>15</v>
      </c>
      <c r="G50" s="20">
        <v>5</v>
      </c>
      <c r="H50" s="20" t="str">
        <f t="shared" si="1"/>
        <v>Très fort</v>
      </c>
      <c r="I50" t="s">
        <v>254</v>
      </c>
      <c r="J50" t="s">
        <v>256</v>
      </c>
      <c r="K50" t="s">
        <v>256</v>
      </c>
      <c r="L50" t="s">
        <v>255</v>
      </c>
      <c r="M50" t="s">
        <v>254</v>
      </c>
      <c r="N50" t="s">
        <v>255</v>
      </c>
    </row>
    <row r="51" spans="1:14" x14ac:dyDescent="0.25">
      <c r="A51">
        <v>2019</v>
      </c>
      <c r="B51" t="s">
        <v>185</v>
      </c>
      <c r="C51" t="str">
        <f t="shared" si="0"/>
        <v>Auvergne-Rhône-AlpesAgents d'exploitation des transports</v>
      </c>
      <c r="D51" t="s">
        <v>47</v>
      </c>
      <c r="E51" s="2">
        <v>84</v>
      </c>
      <c r="F51" t="s">
        <v>7</v>
      </c>
      <c r="G51" s="20">
        <v>5</v>
      </c>
      <c r="H51" s="20" t="str">
        <f t="shared" si="1"/>
        <v>Très fort</v>
      </c>
      <c r="I51" t="s">
        <v>257</v>
      </c>
      <c r="J51" t="s">
        <v>254</v>
      </c>
      <c r="K51" t="s">
        <v>253</v>
      </c>
      <c r="L51" t="s">
        <v>255</v>
      </c>
      <c r="M51" t="s">
        <v>254</v>
      </c>
      <c r="N51" t="s">
        <v>255</v>
      </c>
    </row>
    <row r="52" spans="1:14" x14ac:dyDescent="0.25">
      <c r="A52">
        <v>2019</v>
      </c>
      <c r="B52" t="s">
        <v>186</v>
      </c>
      <c r="C52" t="str">
        <f t="shared" si="0"/>
        <v>Provence-Alpes-Côte d'AzurMarins, pêcheurs, aquaculteurs</v>
      </c>
      <c r="D52" t="s">
        <v>106</v>
      </c>
      <c r="E52" s="2">
        <v>93</v>
      </c>
      <c r="F52" t="s">
        <v>17</v>
      </c>
      <c r="G52" s="20">
        <v>2</v>
      </c>
      <c r="H52" s="20" t="str">
        <f t="shared" si="1"/>
        <v>Faible</v>
      </c>
      <c r="I52" t="s">
        <v>257</v>
      </c>
      <c r="J52" t="s">
        <v>253</v>
      </c>
      <c r="K52" t="s">
        <v>257</v>
      </c>
      <c r="L52" t="s">
        <v>257</v>
      </c>
      <c r="M52" t="s">
        <v>257</v>
      </c>
      <c r="N52" t="s">
        <v>257</v>
      </c>
    </row>
    <row r="53" spans="1:14" x14ac:dyDescent="0.25">
      <c r="A53">
        <v>2019</v>
      </c>
      <c r="B53" t="s">
        <v>186</v>
      </c>
      <c r="C53" t="str">
        <f t="shared" si="0"/>
        <v>CorseMarins, pêcheurs, aquaculteurs</v>
      </c>
      <c r="D53" t="s">
        <v>106</v>
      </c>
      <c r="E53" s="2">
        <v>94</v>
      </c>
      <c r="F53" t="s">
        <v>11</v>
      </c>
      <c r="G53" s="20">
        <v>2</v>
      </c>
      <c r="H53" s="20" t="str">
        <f t="shared" si="1"/>
        <v>Faible</v>
      </c>
      <c r="I53" t="s">
        <v>257</v>
      </c>
      <c r="J53" t="s">
        <v>253</v>
      </c>
      <c r="K53" t="s">
        <v>257</v>
      </c>
      <c r="L53" t="s">
        <v>257</v>
      </c>
      <c r="M53" t="s">
        <v>257</v>
      </c>
      <c r="N53" t="s">
        <v>257</v>
      </c>
    </row>
    <row r="54" spans="1:14" x14ac:dyDescent="0.25">
      <c r="A54">
        <v>2019</v>
      </c>
      <c r="B54" t="s">
        <v>180</v>
      </c>
      <c r="C54" t="str">
        <f t="shared" si="0"/>
        <v>Île-de-FranceAgriculteurs, éleveurs, sylviculteurs, bûcherons</v>
      </c>
      <c r="D54" t="s">
        <v>63</v>
      </c>
      <c r="E54" s="2">
        <v>11</v>
      </c>
      <c r="F54" t="s">
        <v>12</v>
      </c>
      <c r="G54" s="20">
        <v>5</v>
      </c>
      <c r="H54" s="20" t="str">
        <f t="shared" si="1"/>
        <v>Très fort</v>
      </c>
      <c r="I54" t="s">
        <v>254</v>
      </c>
      <c r="J54" t="s">
        <v>256</v>
      </c>
      <c r="K54" t="s">
        <v>256</v>
      </c>
      <c r="L54" t="s">
        <v>254</v>
      </c>
      <c r="M54" t="s">
        <v>257</v>
      </c>
      <c r="N54" t="s">
        <v>254</v>
      </c>
    </row>
    <row r="55" spans="1:14" x14ac:dyDescent="0.25">
      <c r="A55">
        <v>2019</v>
      </c>
      <c r="B55" t="s">
        <v>180</v>
      </c>
      <c r="C55" t="str">
        <f t="shared" si="0"/>
        <v>Centre-Val de LoireAgriculteurs, éleveurs, sylviculteurs, bûcherons</v>
      </c>
      <c r="D55" t="s">
        <v>63</v>
      </c>
      <c r="E55" s="2">
        <v>24</v>
      </c>
      <c r="F55" t="s">
        <v>10</v>
      </c>
      <c r="G55" s="20">
        <v>4</v>
      </c>
      <c r="H55" s="20" t="str">
        <f t="shared" si="1"/>
        <v>Fort</v>
      </c>
      <c r="I55" t="s">
        <v>257</v>
      </c>
      <c r="J55" t="s">
        <v>256</v>
      </c>
      <c r="K55" t="s">
        <v>257</v>
      </c>
      <c r="L55" t="s">
        <v>254</v>
      </c>
      <c r="M55" t="s">
        <v>257</v>
      </c>
      <c r="N55" t="s">
        <v>256</v>
      </c>
    </row>
    <row r="56" spans="1:14" x14ac:dyDescent="0.25">
      <c r="A56">
        <v>2019</v>
      </c>
      <c r="B56" t="s">
        <v>180</v>
      </c>
      <c r="C56" t="str">
        <f t="shared" si="0"/>
        <v>Bourgogne-Franche-ComtéAgriculteurs, éleveurs, sylviculteurs, bûcherons</v>
      </c>
      <c r="D56" t="s">
        <v>63</v>
      </c>
      <c r="E56" s="2">
        <v>27</v>
      </c>
      <c r="F56" t="s">
        <v>8</v>
      </c>
      <c r="G56" s="20">
        <v>3</v>
      </c>
      <c r="H56" s="20" t="str">
        <f t="shared" si="1"/>
        <v>Moyen</v>
      </c>
      <c r="I56" t="s">
        <v>257</v>
      </c>
      <c r="J56" t="s">
        <v>256</v>
      </c>
      <c r="K56" t="s">
        <v>256</v>
      </c>
      <c r="L56" t="s">
        <v>254</v>
      </c>
      <c r="M56" t="s">
        <v>257</v>
      </c>
      <c r="N56" t="s">
        <v>254</v>
      </c>
    </row>
    <row r="57" spans="1:14" x14ac:dyDescent="0.25">
      <c r="A57">
        <v>2019</v>
      </c>
      <c r="B57" t="s">
        <v>180</v>
      </c>
      <c r="C57" t="str">
        <f t="shared" si="0"/>
        <v>NormandieAgriculteurs, éleveurs, sylviculteurs, bûcherons</v>
      </c>
      <c r="D57" t="s">
        <v>63</v>
      </c>
      <c r="E57" s="2">
        <v>28</v>
      </c>
      <c r="F57" t="s">
        <v>13</v>
      </c>
      <c r="G57" s="20">
        <v>4</v>
      </c>
      <c r="H57" s="20" t="str">
        <f t="shared" si="1"/>
        <v>Fort</v>
      </c>
      <c r="I57" t="s">
        <v>254</v>
      </c>
      <c r="J57" t="s">
        <v>254</v>
      </c>
      <c r="K57" t="s">
        <v>256</v>
      </c>
      <c r="L57" t="s">
        <v>254</v>
      </c>
      <c r="M57" t="s">
        <v>257</v>
      </c>
      <c r="N57" t="s">
        <v>256</v>
      </c>
    </row>
    <row r="58" spans="1:14" x14ac:dyDescent="0.25">
      <c r="A58">
        <v>2019</v>
      </c>
      <c r="B58" t="s">
        <v>180</v>
      </c>
      <c r="C58" t="str">
        <f t="shared" si="0"/>
        <v>Hauts-de-FranceAgriculteurs, éleveurs, sylviculteurs, bûcherons</v>
      </c>
      <c r="D58" t="s">
        <v>63</v>
      </c>
      <c r="E58" s="2">
        <v>32</v>
      </c>
      <c r="F58" t="s">
        <v>18</v>
      </c>
      <c r="G58" s="20">
        <v>4</v>
      </c>
      <c r="H58" s="20" t="str">
        <f t="shared" si="1"/>
        <v>Fort</v>
      </c>
      <c r="I58" t="s">
        <v>257</v>
      </c>
      <c r="J58" t="s">
        <v>256</v>
      </c>
      <c r="K58" t="s">
        <v>257</v>
      </c>
      <c r="L58" t="s">
        <v>256</v>
      </c>
      <c r="M58" t="s">
        <v>257</v>
      </c>
      <c r="N58" t="s">
        <v>256</v>
      </c>
    </row>
    <row r="59" spans="1:14" x14ac:dyDescent="0.25">
      <c r="A59">
        <v>2019</v>
      </c>
      <c r="B59" t="s">
        <v>180</v>
      </c>
      <c r="C59" t="str">
        <f t="shared" si="0"/>
        <v>Grand EstAgriculteurs, éleveurs, sylviculteurs, bûcherons</v>
      </c>
      <c r="D59" t="s">
        <v>63</v>
      </c>
      <c r="E59" s="2">
        <v>44</v>
      </c>
      <c r="F59" t="s">
        <v>19</v>
      </c>
      <c r="G59" s="20">
        <v>4</v>
      </c>
      <c r="H59" s="20" t="str">
        <f t="shared" si="1"/>
        <v>Fort</v>
      </c>
      <c r="I59" t="s">
        <v>257</v>
      </c>
      <c r="J59" t="s">
        <v>256</v>
      </c>
      <c r="K59" t="s">
        <v>257</v>
      </c>
      <c r="L59" t="s">
        <v>254</v>
      </c>
      <c r="M59" t="s">
        <v>257</v>
      </c>
      <c r="N59" t="s">
        <v>254</v>
      </c>
    </row>
    <row r="60" spans="1:14" x14ac:dyDescent="0.25">
      <c r="A60">
        <v>2019</v>
      </c>
      <c r="B60" t="s">
        <v>180</v>
      </c>
      <c r="C60" t="str">
        <f t="shared" si="0"/>
        <v>Pays de la LoireAgriculteurs, éleveurs, sylviculteurs, bûcherons</v>
      </c>
      <c r="D60" t="s">
        <v>63</v>
      </c>
      <c r="E60" s="2">
        <v>52</v>
      </c>
      <c r="F60" t="s">
        <v>14</v>
      </c>
      <c r="G60" s="20">
        <v>4</v>
      </c>
      <c r="H60" s="20" t="str">
        <f t="shared" si="1"/>
        <v>Fort</v>
      </c>
      <c r="I60" t="s">
        <v>257</v>
      </c>
      <c r="J60" t="s">
        <v>256</v>
      </c>
      <c r="K60" t="s">
        <v>254</v>
      </c>
      <c r="L60" t="s">
        <v>257</v>
      </c>
      <c r="M60" t="s">
        <v>257</v>
      </c>
      <c r="N60" t="s">
        <v>256</v>
      </c>
    </row>
    <row r="61" spans="1:14" x14ac:dyDescent="0.25">
      <c r="A61">
        <v>2019</v>
      </c>
      <c r="B61" t="s">
        <v>187</v>
      </c>
      <c r="C61" t="str">
        <f t="shared" si="0"/>
        <v>BretagneOuvriers non qualifiés du gros œuvre du bâtiment, des travaux publics, du béton et de l'extraction</v>
      </c>
      <c r="D61" t="s">
        <v>118</v>
      </c>
      <c r="E61" s="2">
        <v>53</v>
      </c>
      <c r="F61" t="s">
        <v>9</v>
      </c>
      <c r="G61" s="20">
        <v>5</v>
      </c>
      <c r="H61" s="20" t="str">
        <f t="shared" si="1"/>
        <v>Très fort</v>
      </c>
      <c r="I61" t="s">
        <v>257</v>
      </c>
      <c r="J61" t="s">
        <v>256</v>
      </c>
      <c r="K61" t="s">
        <v>254</v>
      </c>
      <c r="L61" t="s">
        <v>254</v>
      </c>
      <c r="M61" t="s">
        <v>256</v>
      </c>
      <c r="N61" t="s">
        <v>253</v>
      </c>
    </row>
    <row r="62" spans="1:14" x14ac:dyDescent="0.25">
      <c r="A62">
        <v>2019</v>
      </c>
      <c r="B62" t="s">
        <v>180</v>
      </c>
      <c r="C62" t="str">
        <f t="shared" si="0"/>
        <v>Nouvelle AquitaineAgriculteurs, éleveurs, sylviculteurs, bûcherons</v>
      </c>
      <c r="D62" t="s">
        <v>63</v>
      </c>
      <c r="E62" s="2">
        <v>75</v>
      </c>
      <c r="F62" t="s">
        <v>165</v>
      </c>
      <c r="G62" s="20">
        <v>4</v>
      </c>
      <c r="H62" s="20" t="str">
        <f t="shared" si="1"/>
        <v>Fort</v>
      </c>
      <c r="I62" t="s">
        <v>257</v>
      </c>
      <c r="J62" t="s">
        <v>256</v>
      </c>
      <c r="K62" t="s">
        <v>257</v>
      </c>
      <c r="L62" t="s">
        <v>254</v>
      </c>
      <c r="M62" t="s">
        <v>257</v>
      </c>
      <c r="N62" t="s">
        <v>256</v>
      </c>
    </row>
    <row r="63" spans="1:14" x14ac:dyDescent="0.25">
      <c r="A63">
        <v>2019</v>
      </c>
      <c r="B63" t="s">
        <v>180</v>
      </c>
      <c r="C63" t="str">
        <f t="shared" si="0"/>
        <v>OccitanieAgriculteurs, éleveurs, sylviculteurs, bûcherons</v>
      </c>
      <c r="D63" t="s">
        <v>63</v>
      </c>
      <c r="E63" s="2">
        <v>76</v>
      </c>
      <c r="F63" t="s">
        <v>15</v>
      </c>
      <c r="G63" s="20">
        <v>3</v>
      </c>
      <c r="H63" s="20" t="str">
        <f t="shared" si="1"/>
        <v>Moyen</v>
      </c>
      <c r="I63" t="s">
        <v>257</v>
      </c>
      <c r="J63" t="s">
        <v>253</v>
      </c>
      <c r="K63" t="s">
        <v>257</v>
      </c>
      <c r="L63" t="s">
        <v>254</v>
      </c>
      <c r="M63" t="s">
        <v>257</v>
      </c>
      <c r="N63" t="s">
        <v>256</v>
      </c>
    </row>
    <row r="64" spans="1:14" x14ac:dyDescent="0.25">
      <c r="A64">
        <v>2019</v>
      </c>
      <c r="B64" t="s">
        <v>180</v>
      </c>
      <c r="C64" t="str">
        <f t="shared" si="0"/>
        <v>Auvergne-Rhône-AlpesAgriculteurs, éleveurs, sylviculteurs, bûcherons</v>
      </c>
      <c r="D64" t="s">
        <v>63</v>
      </c>
      <c r="E64" s="2">
        <v>84</v>
      </c>
      <c r="F64" t="s">
        <v>7</v>
      </c>
      <c r="G64" s="20">
        <v>4</v>
      </c>
      <c r="H64" s="20" t="str">
        <f t="shared" si="1"/>
        <v>Fort</v>
      </c>
      <c r="I64" t="s">
        <v>257</v>
      </c>
      <c r="J64" t="s">
        <v>255</v>
      </c>
      <c r="K64" t="s">
        <v>257</v>
      </c>
      <c r="L64" t="s">
        <v>254</v>
      </c>
      <c r="M64" t="s">
        <v>257</v>
      </c>
      <c r="N64" t="s">
        <v>254</v>
      </c>
    </row>
    <row r="65" spans="1:14" x14ac:dyDescent="0.25">
      <c r="A65">
        <v>2019</v>
      </c>
      <c r="B65" t="s">
        <v>187</v>
      </c>
      <c r="C65" t="str">
        <f t="shared" si="0"/>
        <v>Provence-Alpes-Côte d'AzurOuvriers non qualifiés du gros œuvre du bâtiment, des travaux publics, du béton et de l'extraction</v>
      </c>
      <c r="D65" t="s">
        <v>118</v>
      </c>
      <c r="E65" s="2">
        <v>93</v>
      </c>
      <c r="F65" t="s">
        <v>17</v>
      </c>
      <c r="G65" s="20">
        <v>3</v>
      </c>
      <c r="H65" s="20" t="str">
        <f t="shared" si="1"/>
        <v>Moyen</v>
      </c>
      <c r="I65" t="s">
        <v>257</v>
      </c>
      <c r="J65" t="s">
        <v>253</v>
      </c>
      <c r="K65" t="s">
        <v>257</v>
      </c>
      <c r="L65" t="s">
        <v>254</v>
      </c>
      <c r="M65" t="s">
        <v>256</v>
      </c>
      <c r="N65" t="s">
        <v>253</v>
      </c>
    </row>
    <row r="66" spans="1:14" x14ac:dyDescent="0.25">
      <c r="A66">
        <v>2019</v>
      </c>
      <c r="B66" t="s">
        <v>187</v>
      </c>
      <c r="C66" t="str">
        <f t="shared" si="0"/>
        <v>CorseOuvriers non qualifiés du gros œuvre du bâtiment, des travaux publics, du béton et de l'extraction</v>
      </c>
      <c r="D66" t="s">
        <v>118</v>
      </c>
      <c r="E66" s="2">
        <v>94</v>
      </c>
      <c r="F66" t="s">
        <v>11</v>
      </c>
      <c r="G66" s="20">
        <v>5</v>
      </c>
      <c r="H66" s="20" t="str">
        <f t="shared" si="1"/>
        <v>Très fort</v>
      </c>
      <c r="I66" t="s">
        <v>257</v>
      </c>
      <c r="J66" t="s">
        <v>256</v>
      </c>
      <c r="K66" t="s">
        <v>255</v>
      </c>
      <c r="L66" t="s">
        <v>254</v>
      </c>
      <c r="M66" t="s">
        <v>256</v>
      </c>
      <c r="N66" t="s">
        <v>253</v>
      </c>
    </row>
    <row r="67" spans="1:14" x14ac:dyDescent="0.25">
      <c r="A67">
        <v>2019</v>
      </c>
      <c r="B67" t="s">
        <v>188</v>
      </c>
      <c r="C67" t="str">
        <f t="shared" ref="C67:C130" si="2">F67&amp;D67</f>
        <v>Île-de-FranceAides à domicile</v>
      </c>
      <c r="D67" t="s">
        <v>46</v>
      </c>
      <c r="E67" s="2">
        <v>11</v>
      </c>
      <c r="F67" t="s">
        <v>12</v>
      </c>
      <c r="G67" s="20">
        <v>5</v>
      </c>
      <c r="H67" s="20" t="str">
        <f t="shared" ref="H67:H130" si="3">IF(G67=1,"Très faible",IF(G67=2,"Faible",IF(G67=3,"Moyen",IF(G67=4,"Fort",IF(G67=5,"Très fort","Problème")))))</f>
        <v>Très fort</v>
      </c>
      <c r="I67" t="s">
        <v>256</v>
      </c>
      <c r="J67" t="s">
        <v>256</v>
      </c>
      <c r="K67" t="s">
        <v>255</v>
      </c>
      <c r="L67" t="s">
        <v>254</v>
      </c>
      <c r="M67" t="s">
        <v>256</v>
      </c>
      <c r="N67" t="s">
        <v>253</v>
      </c>
    </row>
    <row r="68" spans="1:14" x14ac:dyDescent="0.25">
      <c r="A68">
        <v>2019</v>
      </c>
      <c r="B68" t="s">
        <v>188</v>
      </c>
      <c r="C68" t="str">
        <f t="shared" si="2"/>
        <v>Centre-Val de LoireAides à domicile</v>
      </c>
      <c r="D68" t="s">
        <v>46</v>
      </c>
      <c r="E68" s="2">
        <v>24</v>
      </c>
      <c r="F68" t="s">
        <v>10</v>
      </c>
      <c r="G68" s="20">
        <v>5</v>
      </c>
      <c r="H68" s="20" t="str">
        <f t="shared" si="3"/>
        <v>Très fort</v>
      </c>
      <c r="I68" t="s">
        <v>255</v>
      </c>
      <c r="J68" t="s">
        <v>254</v>
      </c>
      <c r="K68" t="s">
        <v>256</v>
      </c>
      <c r="L68" t="s">
        <v>254</v>
      </c>
      <c r="M68" t="s">
        <v>256</v>
      </c>
      <c r="N68" t="s">
        <v>253</v>
      </c>
    </row>
    <row r="69" spans="1:14" x14ac:dyDescent="0.25">
      <c r="A69">
        <v>2019</v>
      </c>
      <c r="B69" t="s">
        <v>188</v>
      </c>
      <c r="C69" t="str">
        <f t="shared" si="2"/>
        <v>Bourgogne-Franche-ComtéAides à domicile</v>
      </c>
      <c r="D69" t="s">
        <v>46</v>
      </c>
      <c r="E69" s="2">
        <v>27</v>
      </c>
      <c r="F69" t="s">
        <v>8</v>
      </c>
      <c r="G69" s="20">
        <v>5</v>
      </c>
      <c r="H69" s="20" t="str">
        <f t="shared" si="3"/>
        <v>Très fort</v>
      </c>
      <c r="I69" t="s">
        <v>255</v>
      </c>
      <c r="J69" t="s">
        <v>254</v>
      </c>
      <c r="K69" t="s">
        <v>256</v>
      </c>
      <c r="L69" t="s">
        <v>254</v>
      </c>
      <c r="M69" t="s">
        <v>256</v>
      </c>
      <c r="N69" t="s">
        <v>253</v>
      </c>
    </row>
    <row r="70" spans="1:14" x14ac:dyDescent="0.25">
      <c r="A70">
        <v>2019</v>
      </c>
      <c r="B70" t="s">
        <v>188</v>
      </c>
      <c r="C70" t="str">
        <f t="shared" si="2"/>
        <v>NormandieAides à domicile</v>
      </c>
      <c r="D70" t="s">
        <v>46</v>
      </c>
      <c r="E70" s="2">
        <v>28</v>
      </c>
      <c r="F70" t="s">
        <v>13</v>
      </c>
      <c r="G70" s="20">
        <v>5</v>
      </c>
      <c r="H70" s="20" t="str">
        <f t="shared" si="3"/>
        <v>Très fort</v>
      </c>
      <c r="I70" t="s">
        <v>256</v>
      </c>
      <c r="J70" t="s">
        <v>254</v>
      </c>
      <c r="K70" t="s">
        <v>257</v>
      </c>
      <c r="L70" t="s">
        <v>254</v>
      </c>
      <c r="M70" t="s">
        <v>256</v>
      </c>
      <c r="N70" t="s">
        <v>253</v>
      </c>
    </row>
    <row r="71" spans="1:14" x14ac:dyDescent="0.25">
      <c r="A71">
        <v>2019</v>
      </c>
      <c r="B71" t="s">
        <v>188</v>
      </c>
      <c r="C71" t="str">
        <f t="shared" si="2"/>
        <v>Hauts-de-FranceAides à domicile</v>
      </c>
      <c r="D71" t="s">
        <v>46</v>
      </c>
      <c r="E71" s="2">
        <v>32</v>
      </c>
      <c r="F71" t="s">
        <v>18</v>
      </c>
      <c r="G71" s="20">
        <v>5</v>
      </c>
      <c r="H71" s="20" t="str">
        <f t="shared" si="3"/>
        <v>Très fort</v>
      </c>
      <c r="I71" t="s">
        <v>256</v>
      </c>
      <c r="J71" t="s">
        <v>256</v>
      </c>
      <c r="K71" t="s">
        <v>256</v>
      </c>
      <c r="L71" t="s">
        <v>254</v>
      </c>
      <c r="M71" t="s">
        <v>256</v>
      </c>
      <c r="N71" t="s">
        <v>253</v>
      </c>
    </row>
    <row r="72" spans="1:14" x14ac:dyDescent="0.25">
      <c r="A72">
        <v>2019</v>
      </c>
      <c r="B72" t="s">
        <v>188</v>
      </c>
      <c r="C72" t="str">
        <f t="shared" si="2"/>
        <v>Grand EstAides à domicile</v>
      </c>
      <c r="D72" t="s">
        <v>46</v>
      </c>
      <c r="E72" s="2">
        <v>44</v>
      </c>
      <c r="F72" t="s">
        <v>19</v>
      </c>
      <c r="G72" s="20">
        <v>5</v>
      </c>
      <c r="H72" s="20" t="str">
        <f t="shared" si="3"/>
        <v>Très fort</v>
      </c>
      <c r="I72" t="s">
        <v>256</v>
      </c>
      <c r="J72" t="s">
        <v>254</v>
      </c>
      <c r="K72" t="s">
        <v>256</v>
      </c>
      <c r="L72" t="s">
        <v>254</v>
      </c>
      <c r="M72" t="s">
        <v>256</v>
      </c>
      <c r="N72" t="s">
        <v>253</v>
      </c>
    </row>
    <row r="73" spans="1:14" x14ac:dyDescent="0.25">
      <c r="A73">
        <v>2019</v>
      </c>
      <c r="B73" t="s">
        <v>188</v>
      </c>
      <c r="C73" t="str">
        <f t="shared" si="2"/>
        <v>Pays de la LoireAides à domicile</v>
      </c>
      <c r="D73" t="s">
        <v>46</v>
      </c>
      <c r="E73" s="2">
        <v>52</v>
      </c>
      <c r="F73" t="s">
        <v>14</v>
      </c>
      <c r="G73" s="20">
        <v>5</v>
      </c>
      <c r="H73" s="20" t="str">
        <f t="shared" si="3"/>
        <v>Très fort</v>
      </c>
      <c r="I73" t="s">
        <v>254</v>
      </c>
      <c r="J73" t="s">
        <v>254</v>
      </c>
      <c r="K73" t="s">
        <v>256</v>
      </c>
      <c r="L73" t="s">
        <v>254</v>
      </c>
      <c r="M73" t="s">
        <v>256</v>
      </c>
      <c r="N73" t="s">
        <v>253</v>
      </c>
    </row>
    <row r="74" spans="1:14" x14ac:dyDescent="0.25">
      <c r="A74">
        <v>2019</v>
      </c>
      <c r="B74" t="s">
        <v>189</v>
      </c>
      <c r="C74" t="str">
        <f t="shared" si="2"/>
        <v>BretagneOuvriers qualifiés des travaux publics, du béton et de l'extraction</v>
      </c>
      <c r="D74" t="s">
        <v>60</v>
      </c>
      <c r="E74" s="2">
        <v>53</v>
      </c>
      <c r="F74" t="s">
        <v>9</v>
      </c>
      <c r="G74" s="20">
        <v>5</v>
      </c>
      <c r="H74" s="20" t="str">
        <f t="shared" si="3"/>
        <v>Très fort</v>
      </c>
      <c r="I74" t="s">
        <v>254</v>
      </c>
      <c r="J74" t="s">
        <v>257</v>
      </c>
      <c r="K74" t="s">
        <v>256</v>
      </c>
      <c r="L74" t="s">
        <v>257</v>
      </c>
      <c r="M74" t="s">
        <v>254</v>
      </c>
      <c r="N74" t="s">
        <v>253</v>
      </c>
    </row>
    <row r="75" spans="1:14" x14ac:dyDescent="0.25">
      <c r="A75">
        <v>2019</v>
      </c>
      <c r="B75" t="s">
        <v>188</v>
      </c>
      <c r="C75" t="str">
        <f t="shared" si="2"/>
        <v>Nouvelle AquitaineAides à domicile</v>
      </c>
      <c r="D75" t="s">
        <v>46</v>
      </c>
      <c r="E75" s="2">
        <v>75</v>
      </c>
      <c r="F75" t="s">
        <v>165</v>
      </c>
      <c r="G75" s="20">
        <v>5</v>
      </c>
      <c r="H75" s="20" t="str">
        <f t="shared" si="3"/>
        <v>Très fort</v>
      </c>
      <c r="I75" t="s">
        <v>256</v>
      </c>
      <c r="J75" t="s">
        <v>254</v>
      </c>
      <c r="K75" t="s">
        <v>256</v>
      </c>
      <c r="L75" t="s">
        <v>254</v>
      </c>
      <c r="M75" t="s">
        <v>256</v>
      </c>
      <c r="N75" t="s">
        <v>253</v>
      </c>
    </row>
    <row r="76" spans="1:14" x14ac:dyDescent="0.25">
      <c r="A76">
        <v>2019</v>
      </c>
      <c r="B76" t="s">
        <v>188</v>
      </c>
      <c r="C76" t="str">
        <f t="shared" si="2"/>
        <v>OccitanieAides à domicile</v>
      </c>
      <c r="D76" t="s">
        <v>46</v>
      </c>
      <c r="E76" s="2">
        <v>76</v>
      </c>
      <c r="F76" t="s">
        <v>15</v>
      </c>
      <c r="G76" s="20">
        <v>5</v>
      </c>
      <c r="H76" s="20" t="str">
        <f t="shared" si="3"/>
        <v>Très fort</v>
      </c>
      <c r="I76" t="s">
        <v>256</v>
      </c>
      <c r="J76" t="s">
        <v>254</v>
      </c>
      <c r="K76" t="s">
        <v>254</v>
      </c>
      <c r="L76" t="s">
        <v>254</v>
      </c>
      <c r="M76" t="s">
        <v>256</v>
      </c>
      <c r="N76" t="s">
        <v>253</v>
      </c>
    </row>
    <row r="77" spans="1:14" x14ac:dyDescent="0.25">
      <c r="A77">
        <v>2019</v>
      </c>
      <c r="B77" t="s">
        <v>188</v>
      </c>
      <c r="C77" t="str">
        <f t="shared" si="2"/>
        <v>Auvergne-Rhône-AlpesAides à domicile</v>
      </c>
      <c r="D77" t="s">
        <v>46</v>
      </c>
      <c r="E77" s="2">
        <v>84</v>
      </c>
      <c r="F77" t="s">
        <v>7</v>
      </c>
      <c r="G77" s="20">
        <v>5</v>
      </c>
      <c r="H77" s="20" t="str">
        <f t="shared" si="3"/>
        <v>Très fort</v>
      </c>
      <c r="I77" t="s">
        <v>254</v>
      </c>
      <c r="J77" t="s">
        <v>254</v>
      </c>
      <c r="K77" t="s">
        <v>256</v>
      </c>
      <c r="L77" t="s">
        <v>254</v>
      </c>
      <c r="M77" t="s">
        <v>256</v>
      </c>
      <c r="N77" t="s">
        <v>253</v>
      </c>
    </row>
    <row r="78" spans="1:14" x14ac:dyDescent="0.25">
      <c r="A78">
        <v>2019</v>
      </c>
      <c r="B78" t="s">
        <v>189</v>
      </c>
      <c r="C78" t="str">
        <f t="shared" si="2"/>
        <v>Provence-Alpes-Côte d'AzurOuvriers qualifiés des travaux publics, du béton et de l'extraction</v>
      </c>
      <c r="D78" t="s">
        <v>60</v>
      </c>
      <c r="E78" s="2">
        <v>93</v>
      </c>
      <c r="F78" t="s">
        <v>17</v>
      </c>
      <c r="G78" s="20">
        <v>4</v>
      </c>
      <c r="H78" s="20" t="str">
        <f t="shared" si="3"/>
        <v>Fort</v>
      </c>
      <c r="I78" t="s">
        <v>254</v>
      </c>
      <c r="J78" t="s">
        <v>256</v>
      </c>
      <c r="K78" t="s">
        <v>254</v>
      </c>
      <c r="L78" t="s">
        <v>257</v>
      </c>
      <c r="M78" t="s">
        <v>254</v>
      </c>
      <c r="N78" t="s">
        <v>253</v>
      </c>
    </row>
    <row r="79" spans="1:14" x14ac:dyDescent="0.25">
      <c r="A79">
        <v>2019</v>
      </c>
      <c r="B79" t="s">
        <v>189</v>
      </c>
      <c r="C79" t="str">
        <f t="shared" si="2"/>
        <v>CorseOuvriers qualifiés des travaux publics, du béton et de l'extraction</v>
      </c>
      <c r="D79" t="s">
        <v>60</v>
      </c>
      <c r="E79" s="2">
        <v>94</v>
      </c>
      <c r="F79" t="s">
        <v>11</v>
      </c>
      <c r="G79" s="20">
        <v>5</v>
      </c>
      <c r="H79" s="20" t="str">
        <f t="shared" si="3"/>
        <v>Très fort</v>
      </c>
      <c r="I79" t="s">
        <v>257</v>
      </c>
      <c r="J79" t="s">
        <v>254</v>
      </c>
      <c r="K79" t="s">
        <v>253</v>
      </c>
      <c r="L79" t="s">
        <v>257</v>
      </c>
      <c r="M79" t="s">
        <v>254</v>
      </c>
      <c r="N79" t="s">
        <v>253</v>
      </c>
    </row>
    <row r="80" spans="1:14" x14ac:dyDescent="0.25">
      <c r="A80">
        <v>2019</v>
      </c>
      <c r="B80" t="s">
        <v>190</v>
      </c>
      <c r="C80" t="str">
        <f t="shared" si="2"/>
        <v>Île-de-FranceAides-soignants</v>
      </c>
      <c r="D80" t="s">
        <v>66</v>
      </c>
      <c r="E80" s="2">
        <v>11</v>
      </c>
      <c r="F80" t="s">
        <v>12</v>
      </c>
      <c r="G80" s="20">
        <v>3</v>
      </c>
      <c r="H80" s="20" t="str">
        <f t="shared" si="3"/>
        <v>Moyen</v>
      </c>
      <c r="I80" t="s">
        <v>255</v>
      </c>
      <c r="J80" t="s">
        <v>254</v>
      </c>
      <c r="K80" t="s">
        <v>255</v>
      </c>
      <c r="L80" t="s">
        <v>254</v>
      </c>
      <c r="M80" t="s">
        <v>253</v>
      </c>
      <c r="N80" t="s">
        <v>257</v>
      </c>
    </row>
    <row r="81" spans="1:14" x14ac:dyDescent="0.25">
      <c r="A81">
        <v>2019</v>
      </c>
      <c r="B81" t="s">
        <v>190</v>
      </c>
      <c r="C81" t="str">
        <f t="shared" si="2"/>
        <v>Centre-Val de LoireAides-soignants</v>
      </c>
      <c r="D81" t="s">
        <v>66</v>
      </c>
      <c r="E81" s="2">
        <v>24</v>
      </c>
      <c r="F81" t="s">
        <v>10</v>
      </c>
      <c r="G81" s="20">
        <v>5</v>
      </c>
      <c r="H81" s="20" t="str">
        <f t="shared" si="3"/>
        <v>Très fort</v>
      </c>
      <c r="I81" t="s">
        <v>255</v>
      </c>
      <c r="J81" t="s">
        <v>257</v>
      </c>
      <c r="K81" t="s">
        <v>254</v>
      </c>
      <c r="L81" t="s">
        <v>254</v>
      </c>
      <c r="M81" t="s">
        <v>253</v>
      </c>
      <c r="N81" t="s">
        <v>257</v>
      </c>
    </row>
    <row r="82" spans="1:14" x14ac:dyDescent="0.25">
      <c r="A82">
        <v>2019</v>
      </c>
      <c r="B82" t="s">
        <v>190</v>
      </c>
      <c r="C82" t="str">
        <f t="shared" si="2"/>
        <v>Bourgogne-Franche-ComtéAides-soignants</v>
      </c>
      <c r="D82" t="s">
        <v>66</v>
      </c>
      <c r="E82" s="2">
        <v>27</v>
      </c>
      <c r="F82" t="s">
        <v>8</v>
      </c>
      <c r="G82" s="20">
        <v>4</v>
      </c>
      <c r="H82" s="20" t="str">
        <f t="shared" si="3"/>
        <v>Fort</v>
      </c>
      <c r="I82" t="s">
        <v>256</v>
      </c>
      <c r="J82" t="s">
        <v>257</v>
      </c>
      <c r="K82" t="s">
        <v>254</v>
      </c>
      <c r="L82" t="s">
        <v>254</v>
      </c>
      <c r="M82" t="s">
        <v>253</v>
      </c>
      <c r="N82" t="s">
        <v>257</v>
      </c>
    </row>
    <row r="83" spans="1:14" x14ac:dyDescent="0.25">
      <c r="A83">
        <v>2019</v>
      </c>
      <c r="B83" t="s">
        <v>190</v>
      </c>
      <c r="C83" t="str">
        <f t="shared" si="2"/>
        <v>NormandieAides-soignants</v>
      </c>
      <c r="D83" t="s">
        <v>66</v>
      </c>
      <c r="E83" s="2">
        <v>28</v>
      </c>
      <c r="F83" t="s">
        <v>13</v>
      </c>
      <c r="G83" s="20">
        <v>4</v>
      </c>
      <c r="H83" s="20" t="str">
        <f t="shared" si="3"/>
        <v>Fort</v>
      </c>
      <c r="I83" t="s">
        <v>255</v>
      </c>
      <c r="J83" t="s">
        <v>257</v>
      </c>
      <c r="K83" t="s">
        <v>254</v>
      </c>
      <c r="L83" t="s">
        <v>254</v>
      </c>
      <c r="M83" t="s">
        <v>253</v>
      </c>
      <c r="N83" t="s">
        <v>257</v>
      </c>
    </row>
    <row r="84" spans="1:14" x14ac:dyDescent="0.25">
      <c r="A84">
        <v>2019</v>
      </c>
      <c r="B84" t="s">
        <v>190</v>
      </c>
      <c r="C84" t="str">
        <f t="shared" si="2"/>
        <v>Hauts-de-FranceAides-soignants</v>
      </c>
      <c r="D84" t="s">
        <v>66</v>
      </c>
      <c r="E84" s="2">
        <v>32</v>
      </c>
      <c r="F84" t="s">
        <v>18</v>
      </c>
      <c r="G84" s="20">
        <v>4</v>
      </c>
      <c r="H84" s="20" t="str">
        <f t="shared" si="3"/>
        <v>Fort</v>
      </c>
      <c r="I84" t="s">
        <v>255</v>
      </c>
      <c r="J84" t="s">
        <v>254</v>
      </c>
      <c r="K84" t="s">
        <v>254</v>
      </c>
      <c r="L84" t="s">
        <v>254</v>
      </c>
      <c r="M84" t="s">
        <v>253</v>
      </c>
      <c r="N84" t="s">
        <v>257</v>
      </c>
    </row>
    <row r="85" spans="1:14" x14ac:dyDescent="0.25">
      <c r="A85">
        <v>2019</v>
      </c>
      <c r="B85" t="s">
        <v>190</v>
      </c>
      <c r="C85" t="str">
        <f t="shared" si="2"/>
        <v>Grand EstAides-soignants</v>
      </c>
      <c r="D85" t="s">
        <v>66</v>
      </c>
      <c r="E85" s="2">
        <v>44</v>
      </c>
      <c r="F85" t="s">
        <v>19</v>
      </c>
      <c r="G85" s="20">
        <v>5</v>
      </c>
      <c r="H85" s="20" t="str">
        <f t="shared" si="3"/>
        <v>Très fort</v>
      </c>
      <c r="I85" t="s">
        <v>255</v>
      </c>
      <c r="J85" t="s">
        <v>257</v>
      </c>
      <c r="K85" t="s">
        <v>256</v>
      </c>
      <c r="L85" t="s">
        <v>254</v>
      </c>
      <c r="M85" t="s">
        <v>253</v>
      </c>
      <c r="N85" t="s">
        <v>257</v>
      </c>
    </row>
    <row r="86" spans="1:14" x14ac:dyDescent="0.25">
      <c r="A86">
        <v>2019</v>
      </c>
      <c r="B86" t="s">
        <v>190</v>
      </c>
      <c r="C86" t="str">
        <f t="shared" si="2"/>
        <v>Pays de la LoireAides-soignants</v>
      </c>
      <c r="D86" t="s">
        <v>66</v>
      </c>
      <c r="E86" s="2">
        <v>52</v>
      </c>
      <c r="F86" t="s">
        <v>14</v>
      </c>
      <c r="G86" s="20">
        <v>5</v>
      </c>
      <c r="H86" s="20" t="str">
        <f t="shared" si="3"/>
        <v>Très fort</v>
      </c>
      <c r="I86" t="s">
        <v>256</v>
      </c>
      <c r="J86" t="s">
        <v>257</v>
      </c>
      <c r="K86" t="s">
        <v>257</v>
      </c>
      <c r="L86" t="s">
        <v>254</v>
      </c>
      <c r="M86" t="s">
        <v>253</v>
      </c>
      <c r="N86" t="s">
        <v>257</v>
      </c>
    </row>
    <row r="87" spans="1:14" x14ac:dyDescent="0.25">
      <c r="A87">
        <v>2019</v>
      </c>
      <c r="B87" t="s">
        <v>191</v>
      </c>
      <c r="C87" t="str">
        <f t="shared" si="2"/>
        <v>BretagneOuvriers qualifiés du gros œuvre du bâtiment</v>
      </c>
      <c r="D87" t="s">
        <v>62</v>
      </c>
      <c r="E87" s="2">
        <v>53</v>
      </c>
      <c r="F87" t="s">
        <v>9</v>
      </c>
      <c r="G87" s="20">
        <v>5</v>
      </c>
      <c r="H87" s="20" t="str">
        <f t="shared" si="3"/>
        <v>Très fort</v>
      </c>
      <c r="I87" t="s">
        <v>254</v>
      </c>
      <c r="J87" t="s">
        <v>254</v>
      </c>
      <c r="K87" t="s">
        <v>256</v>
      </c>
      <c r="L87" t="s">
        <v>254</v>
      </c>
      <c r="M87" t="s">
        <v>256</v>
      </c>
      <c r="N87" t="s">
        <v>254</v>
      </c>
    </row>
    <row r="88" spans="1:14" x14ac:dyDescent="0.25">
      <c r="A88">
        <v>2019</v>
      </c>
      <c r="B88" t="s">
        <v>190</v>
      </c>
      <c r="C88" t="str">
        <f t="shared" si="2"/>
        <v>Nouvelle AquitaineAides-soignants</v>
      </c>
      <c r="D88" t="s">
        <v>66</v>
      </c>
      <c r="E88" s="2">
        <v>75</v>
      </c>
      <c r="F88" t="s">
        <v>165</v>
      </c>
      <c r="G88" s="20">
        <v>5</v>
      </c>
      <c r="H88" s="20" t="str">
        <f t="shared" si="3"/>
        <v>Très fort</v>
      </c>
      <c r="I88" t="s">
        <v>256</v>
      </c>
      <c r="J88" t="s">
        <v>257</v>
      </c>
      <c r="K88" t="s">
        <v>254</v>
      </c>
      <c r="L88" t="s">
        <v>254</v>
      </c>
      <c r="M88" t="s">
        <v>253</v>
      </c>
      <c r="N88" t="s">
        <v>257</v>
      </c>
    </row>
    <row r="89" spans="1:14" x14ac:dyDescent="0.25">
      <c r="A89">
        <v>2019</v>
      </c>
      <c r="B89" t="s">
        <v>190</v>
      </c>
      <c r="C89" t="str">
        <f t="shared" si="2"/>
        <v>OccitanieAides-soignants</v>
      </c>
      <c r="D89" t="s">
        <v>66</v>
      </c>
      <c r="E89" s="2">
        <v>76</v>
      </c>
      <c r="F89" t="s">
        <v>15</v>
      </c>
      <c r="G89" s="20">
        <v>4</v>
      </c>
      <c r="H89" s="20" t="str">
        <f t="shared" si="3"/>
        <v>Fort</v>
      </c>
      <c r="I89" t="s">
        <v>255</v>
      </c>
      <c r="J89" t="s">
        <v>254</v>
      </c>
      <c r="K89" t="s">
        <v>254</v>
      </c>
      <c r="L89" t="s">
        <v>254</v>
      </c>
      <c r="M89" t="s">
        <v>253</v>
      </c>
      <c r="N89" t="s">
        <v>257</v>
      </c>
    </row>
    <row r="90" spans="1:14" x14ac:dyDescent="0.25">
      <c r="A90">
        <v>2019</v>
      </c>
      <c r="B90" t="s">
        <v>190</v>
      </c>
      <c r="C90" t="str">
        <f t="shared" si="2"/>
        <v>Auvergne-Rhône-AlpesAides-soignants</v>
      </c>
      <c r="D90" t="s">
        <v>66</v>
      </c>
      <c r="E90" s="2">
        <v>84</v>
      </c>
      <c r="F90" t="s">
        <v>7</v>
      </c>
      <c r="G90" s="20">
        <v>5</v>
      </c>
      <c r="H90" s="20" t="str">
        <f t="shared" si="3"/>
        <v>Très fort</v>
      </c>
      <c r="I90" t="s">
        <v>256</v>
      </c>
      <c r="J90" t="s">
        <v>257</v>
      </c>
      <c r="K90" t="s">
        <v>256</v>
      </c>
      <c r="L90" t="s">
        <v>254</v>
      </c>
      <c r="M90" t="s">
        <v>253</v>
      </c>
      <c r="N90" t="s">
        <v>257</v>
      </c>
    </row>
    <row r="91" spans="1:14" x14ac:dyDescent="0.25">
      <c r="A91">
        <v>2019</v>
      </c>
      <c r="B91" t="s">
        <v>191</v>
      </c>
      <c r="C91" t="str">
        <f t="shared" si="2"/>
        <v>Provence-Alpes-Côte d'AzurOuvriers qualifiés du gros œuvre du bâtiment</v>
      </c>
      <c r="D91" t="s">
        <v>62</v>
      </c>
      <c r="E91" s="2">
        <v>93</v>
      </c>
      <c r="F91" t="s">
        <v>17</v>
      </c>
      <c r="G91" s="20">
        <v>4</v>
      </c>
      <c r="H91" s="20" t="str">
        <f t="shared" si="3"/>
        <v>Fort</v>
      </c>
      <c r="I91" t="s">
        <v>254</v>
      </c>
      <c r="J91" t="s">
        <v>253</v>
      </c>
      <c r="K91" t="s">
        <v>254</v>
      </c>
      <c r="L91" t="s">
        <v>254</v>
      </c>
      <c r="M91" t="s">
        <v>256</v>
      </c>
      <c r="N91" t="s">
        <v>254</v>
      </c>
    </row>
    <row r="92" spans="1:14" x14ac:dyDescent="0.25">
      <c r="A92">
        <v>2019</v>
      </c>
      <c r="B92" t="s">
        <v>191</v>
      </c>
      <c r="C92" t="str">
        <f t="shared" si="2"/>
        <v>CorseOuvriers qualifiés du gros œuvre du bâtiment</v>
      </c>
      <c r="D92" t="s">
        <v>62</v>
      </c>
      <c r="E92" s="2">
        <v>94</v>
      </c>
      <c r="F92" t="s">
        <v>11</v>
      </c>
      <c r="G92" s="20">
        <v>5</v>
      </c>
      <c r="H92" s="20" t="str">
        <f t="shared" si="3"/>
        <v>Très fort</v>
      </c>
      <c r="I92" t="s">
        <v>257</v>
      </c>
      <c r="J92" t="s">
        <v>254</v>
      </c>
      <c r="K92" t="s">
        <v>255</v>
      </c>
      <c r="L92" t="s">
        <v>254</v>
      </c>
      <c r="M92" t="s">
        <v>256</v>
      </c>
      <c r="N92" t="s">
        <v>254</v>
      </c>
    </row>
    <row r="93" spans="1:14" x14ac:dyDescent="0.25">
      <c r="A93">
        <v>2019</v>
      </c>
      <c r="B93" t="s">
        <v>192</v>
      </c>
      <c r="C93" t="str">
        <f t="shared" si="2"/>
        <v>Île-de-FranceAssistantes maternelles</v>
      </c>
      <c r="D93" t="s">
        <v>56</v>
      </c>
      <c r="E93" s="2">
        <v>11</v>
      </c>
      <c r="F93" t="s">
        <v>12</v>
      </c>
      <c r="G93" s="20">
        <v>5</v>
      </c>
      <c r="H93" s="20" t="str">
        <f t="shared" si="3"/>
        <v>Très fort</v>
      </c>
      <c r="I93" t="s">
        <v>254</v>
      </c>
      <c r="J93" t="s">
        <v>253</v>
      </c>
      <c r="K93" t="s">
        <v>257</v>
      </c>
      <c r="L93" t="s">
        <v>255</v>
      </c>
      <c r="M93" t="s">
        <v>257</v>
      </c>
      <c r="N93" t="s">
        <v>253</v>
      </c>
    </row>
    <row r="94" spans="1:14" x14ac:dyDescent="0.25">
      <c r="A94">
        <v>2019</v>
      </c>
      <c r="B94" t="s">
        <v>192</v>
      </c>
      <c r="C94" t="str">
        <f t="shared" si="2"/>
        <v>Centre-Val de LoireAssistantes maternelles</v>
      </c>
      <c r="D94" t="s">
        <v>56</v>
      </c>
      <c r="E94" s="2">
        <v>24</v>
      </c>
      <c r="F94" t="s">
        <v>10</v>
      </c>
      <c r="G94" s="20">
        <v>3</v>
      </c>
      <c r="H94" s="20" t="str">
        <f t="shared" si="3"/>
        <v>Moyen</v>
      </c>
      <c r="I94" t="s">
        <v>253</v>
      </c>
      <c r="J94" t="s">
        <v>256</v>
      </c>
      <c r="K94" t="s">
        <v>257</v>
      </c>
      <c r="L94" t="s">
        <v>255</v>
      </c>
      <c r="M94" t="s">
        <v>257</v>
      </c>
      <c r="N94" t="s">
        <v>253</v>
      </c>
    </row>
    <row r="95" spans="1:14" x14ac:dyDescent="0.25">
      <c r="A95">
        <v>2019</v>
      </c>
      <c r="B95" t="s">
        <v>192</v>
      </c>
      <c r="C95" t="str">
        <f t="shared" si="2"/>
        <v>Bourgogne-Franche-ComtéAssistantes maternelles</v>
      </c>
      <c r="D95" t="s">
        <v>56</v>
      </c>
      <c r="E95" s="2">
        <v>27</v>
      </c>
      <c r="F95" t="s">
        <v>8</v>
      </c>
      <c r="G95" s="20">
        <v>1</v>
      </c>
      <c r="H95" s="20" t="str">
        <f t="shared" si="3"/>
        <v>Très faible</v>
      </c>
      <c r="I95" t="s">
        <v>253</v>
      </c>
      <c r="J95" t="s">
        <v>256</v>
      </c>
      <c r="K95" t="s">
        <v>257</v>
      </c>
      <c r="L95" t="s">
        <v>255</v>
      </c>
      <c r="M95" t="s">
        <v>257</v>
      </c>
      <c r="N95" t="s">
        <v>253</v>
      </c>
    </row>
    <row r="96" spans="1:14" x14ac:dyDescent="0.25">
      <c r="A96">
        <v>2019</v>
      </c>
      <c r="B96" t="s">
        <v>192</v>
      </c>
      <c r="C96" t="str">
        <f t="shared" si="2"/>
        <v>NormandieAssistantes maternelles</v>
      </c>
      <c r="D96" t="s">
        <v>56</v>
      </c>
      <c r="E96" s="2">
        <v>28</v>
      </c>
      <c r="F96" t="s">
        <v>13</v>
      </c>
      <c r="G96" s="20">
        <v>3</v>
      </c>
      <c r="H96" s="20" t="str">
        <f t="shared" si="3"/>
        <v>Moyen</v>
      </c>
      <c r="I96" t="s">
        <v>253</v>
      </c>
      <c r="J96" t="s">
        <v>256</v>
      </c>
      <c r="K96" t="s">
        <v>256</v>
      </c>
      <c r="L96" t="s">
        <v>255</v>
      </c>
      <c r="M96" t="s">
        <v>257</v>
      </c>
      <c r="N96" t="s">
        <v>253</v>
      </c>
    </row>
    <row r="97" spans="1:14" x14ac:dyDescent="0.25">
      <c r="A97">
        <v>2019</v>
      </c>
      <c r="B97" t="s">
        <v>192</v>
      </c>
      <c r="C97" t="str">
        <f t="shared" si="2"/>
        <v>Hauts-de-FranceAssistantes maternelles</v>
      </c>
      <c r="D97" t="s">
        <v>56</v>
      </c>
      <c r="E97" s="2">
        <v>32</v>
      </c>
      <c r="F97" t="s">
        <v>18</v>
      </c>
      <c r="G97" s="20">
        <v>4</v>
      </c>
      <c r="H97" s="20" t="str">
        <f t="shared" si="3"/>
        <v>Fort</v>
      </c>
      <c r="I97" t="s">
        <v>253</v>
      </c>
      <c r="J97" t="s">
        <v>255</v>
      </c>
      <c r="K97" t="s">
        <v>257</v>
      </c>
      <c r="L97" t="s">
        <v>255</v>
      </c>
      <c r="M97" t="s">
        <v>257</v>
      </c>
      <c r="N97" t="s">
        <v>253</v>
      </c>
    </row>
    <row r="98" spans="1:14" x14ac:dyDescent="0.25">
      <c r="A98">
        <v>2019</v>
      </c>
      <c r="B98" t="s">
        <v>192</v>
      </c>
      <c r="C98" t="str">
        <f t="shared" si="2"/>
        <v>Grand EstAssistantes maternelles</v>
      </c>
      <c r="D98" t="s">
        <v>56</v>
      </c>
      <c r="E98" s="2">
        <v>44</v>
      </c>
      <c r="F98" t="s">
        <v>19</v>
      </c>
      <c r="G98" s="20">
        <v>4</v>
      </c>
      <c r="H98" s="20" t="str">
        <f t="shared" si="3"/>
        <v>Fort</v>
      </c>
      <c r="I98" t="s">
        <v>253</v>
      </c>
      <c r="J98" t="s">
        <v>255</v>
      </c>
      <c r="K98" t="s">
        <v>256</v>
      </c>
      <c r="L98" t="s">
        <v>255</v>
      </c>
      <c r="M98" t="s">
        <v>257</v>
      </c>
      <c r="N98" t="s">
        <v>253</v>
      </c>
    </row>
    <row r="99" spans="1:14" x14ac:dyDescent="0.25">
      <c r="A99">
        <v>2019</v>
      </c>
      <c r="B99" t="s">
        <v>192</v>
      </c>
      <c r="C99" t="str">
        <f t="shared" si="2"/>
        <v>Pays de la LoireAssistantes maternelles</v>
      </c>
      <c r="D99" t="s">
        <v>56</v>
      </c>
      <c r="E99" s="2">
        <v>52</v>
      </c>
      <c r="F99" t="s">
        <v>14</v>
      </c>
      <c r="G99" s="20">
        <v>5</v>
      </c>
      <c r="H99" s="20" t="str">
        <f t="shared" si="3"/>
        <v>Très fort</v>
      </c>
      <c r="I99" t="s">
        <v>255</v>
      </c>
      <c r="J99" t="s">
        <v>256</v>
      </c>
      <c r="K99" t="s">
        <v>257</v>
      </c>
      <c r="L99" t="s">
        <v>255</v>
      </c>
      <c r="M99" t="s">
        <v>257</v>
      </c>
      <c r="N99" t="s">
        <v>253</v>
      </c>
    </row>
    <row r="100" spans="1:14" x14ac:dyDescent="0.25">
      <c r="A100">
        <v>2019</v>
      </c>
      <c r="B100" t="s">
        <v>193</v>
      </c>
      <c r="C100" t="str">
        <f t="shared" si="2"/>
        <v>BretagneOuvriers non qualifiés du second œuvre du bâtiment</v>
      </c>
      <c r="D100" t="s">
        <v>110</v>
      </c>
      <c r="E100" s="2">
        <v>53</v>
      </c>
      <c r="F100" t="s">
        <v>9</v>
      </c>
      <c r="G100" s="20">
        <v>5</v>
      </c>
      <c r="H100" s="20" t="str">
        <f t="shared" si="3"/>
        <v>Très fort</v>
      </c>
      <c r="I100" t="s">
        <v>257</v>
      </c>
      <c r="J100" t="s">
        <v>256</v>
      </c>
      <c r="K100" t="s">
        <v>256</v>
      </c>
      <c r="L100" t="s">
        <v>256</v>
      </c>
      <c r="M100" t="s">
        <v>256</v>
      </c>
      <c r="N100" t="s">
        <v>253</v>
      </c>
    </row>
    <row r="101" spans="1:14" x14ac:dyDescent="0.25">
      <c r="A101">
        <v>2019</v>
      </c>
      <c r="B101" t="s">
        <v>192</v>
      </c>
      <c r="C101" t="str">
        <f t="shared" si="2"/>
        <v>Nouvelle AquitaineAssistantes maternelles</v>
      </c>
      <c r="D101" t="s">
        <v>56</v>
      </c>
      <c r="E101" s="2">
        <v>75</v>
      </c>
      <c r="F101" t="s">
        <v>165</v>
      </c>
      <c r="G101" s="20">
        <v>5</v>
      </c>
      <c r="H101" s="20" t="str">
        <f t="shared" si="3"/>
        <v>Très fort</v>
      </c>
      <c r="I101" t="s">
        <v>255</v>
      </c>
      <c r="J101" t="s">
        <v>255</v>
      </c>
      <c r="K101" t="s">
        <v>254</v>
      </c>
      <c r="L101" t="s">
        <v>255</v>
      </c>
      <c r="M101" t="s">
        <v>257</v>
      </c>
      <c r="N101" t="s">
        <v>253</v>
      </c>
    </row>
    <row r="102" spans="1:14" x14ac:dyDescent="0.25">
      <c r="A102">
        <v>2019</v>
      </c>
      <c r="B102" t="s">
        <v>192</v>
      </c>
      <c r="C102" t="str">
        <f t="shared" si="2"/>
        <v>OccitanieAssistantes maternelles</v>
      </c>
      <c r="D102" t="s">
        <v>56</v>
      </c>
      <c r="E102" s="2">
        <v>76</v>
      </c>
      <c r="F102" t="s">
        <v>15</v>
      </c>
      <c r="G102" s="20">
        <v>4</v>
      </c>
      <c r="H102" s="20" t="str">
        <f t="shared" si="3"/>
        <v>Fort</v>
      </c>
      <c r="I102" t="s">
        <v>256</v>
      </c>
      <c r="J102" t="s">
        <v>253</v>
      </c>
      <c r="K102" t="s">
        <v>254</v>
      </c>
      <c r="L102" t="s">
        <v>255</v>
      </c>
      <c r="M102" t="s">
        <v>257</v>
      </c>
      <c r="N102" t="s">
        <v>253</v>
      </c>
    </row>
    <row r="103" spans="1:14" x14ac:dyDescent="0.25">
      <c r="A103">
        <v>2019</v>
      </c>
      <c r="B103" t="s">
        <v>192</v>
      </c>
      <c r="C103" t="str">
        <f t="shared" si="2"/>
        <v>Auvergne-Rhône-AlpesAssistantes maternelles</v>
      </c>
      <c r="D103" t="s">
        <v>56</v>
      </c>
      <c r="E103" s="2">
        <v>84</v>
      </c>
      <c r="F103" t="s">
        <v>7</v>
      </c>
      <c r="G103" s="20">
        <v>5</v>
      </c>
      <c r="H103" s="20" t="str">
        <f t="shared" si="3"/>
        <v>Très fort</v>
      </c>
      <c r="I103" t="s">
        <v>255</v>
      </c>
      <c r="J103" t="s">
        <v>256</v>
      </c>
      <c r="K103" t="s">
        <v>254</v>
      </c>
      <c r="L103" t="s">
        <v>255</v>
      </c>
      <c r="M103" t="s">
        <v>257</v>
      </c>
      <c r="N103" t="s">
        <v>253</v>
      </c>
    </row>
    <row r="104" spans="1:14" x14ac:dyDescent="0.25">
      <c r="A104">
        <v>2019</v>
      </c>
      <c r="B104" t="s">
        <v>193</v>
      </c>
      <c r="C104" t="str">
        <f t="shared" si="2"/>
        <v>Provence-Alpes-Côte d'AzurOuvriers non qualifiés du second œuvre du bâtiment</v>
      </c>
      <c r="D104" t="s">
        <v>110</v>
      </c>
      <c r="E104" s="2">
        <v>93</v>
      </c>
      <c r="F104" t="s">
        <v>17</v>
      </c>
      <c r="G104" s="20">
        <v>4</v>
      </c>
      <c r="H104" s="20" t="str">
        <f t="shared" si="3"/>
        <v>Fort</v>
      </c>
      <c r="I104" t="s">
        <v>257</v>
      </c>
      <c r="J104" t="s">
        <v>253</v>
      </c>
      <c r="K104" t="s">
        <v>254</v>
      </c>
      <c r="L104" t="s">
        <v>256</v>
      </c>
      <c r="M104" t="s">
        <v>256</v>
      </c>
      <c r="N104" t="s">
        <v>253</v>
      </c>
    </row>
    <row r="105" spans="1:14" x14ac:dyDescent="0.25">
      <c r="A105">
        <v>2019</v>
      </c>
      <c r="B105" t="s">
        <v>193</v>
      </c>
      <c r="C105" t="str">
        <f t="shared" si="2"/>
        <v>CorseOuvriers non qualifiés du second œuvre du bâtiment</v>
      </c>
      <c r="D105" t="s">
        <v>110</v>
      </c>
      <c r="E105" s="2">
        <v>94</v>
      </c>
      <c r="F105" t="s">
        <v>11</v>
      </c>
      <c r="G105" s="20">
        <v>5</v>
      </c>
      <c r="H105" s="20" t="str">
        <f t="shared" si="3"/>
        <v>Très fort</v>
      </c>
      <c r="I105" t="s">
        <v>257</v>
      </c>
      <c r="J105" t="s">
        <v>256</v>
      </c>
      <c r="K105" t="s">
        <v>255</v>
      </c>
      <c r="L105" t="s">
        <v>256</v>
      </c>
      <c r="M105" t="s">
        <v>256</v>
      </c>
      <c r="N105" t="s">
        <v>253</v>
      </c>
    </row>
    <row r="106" spans="1:14" x14ac:dyDescent="0.25">
      <c r="A106">
        <v>2019</v>
      </c>
      <c r="B106" t="s">
        <v>194</v>
      </c>
      <c r="C106" t="str">
        <f t="shared" si="2"/>
        <v>Île-de-FranceAttachés commerciaux et représentants</v>
      </c>
      <c r="D106" t="s">
        <v>96</v>
      </c>
      <c r="E106" s="2">
        <v>11</v>
      </c>
      <c r="F106" t="s">
        <v>12</v>
      </c>
      <c r="G106" s="20">
        <v>4</v>
      </c>
      <c r="H106" s="20" t="str">
        <f t="shared" si="3"/>
        <v>Fort</v>
      </c>
      <c r="I106" t="s">
        <v>256</v>
      </c>
      <c r="J106" t="s">
        <v>254</v>
      </c>
      <c r="K106" t="s">
        <v>253</v>
      </c>
      <c r="L106" t="s">
        <v>255</v>
      </c>
      <c r="M106" t="s">
        <v>256</v>
      </c>
      <c r="N106" t="s">
        <v>256</v>
      </c>
    </row>
    <row r="107" spans="1:14" x14ac:dyDescent="0.25">
      <c r="A107">
        <v>2019</v>
      </c>
      <c r="B107" t="s">
        <v>194</v>
      </c>
      <c r="C107" t="str">
        <f t="shared" si="2"/>
        <v>Centre-Val de LoireAttachés commerciaux et représentants</v>
      </c>
      <c r="D107" t="s">
        <v>96</v>
      </c>
      <c r="E107" s="2">
        <v>24</v>
      </c>
      <c r="F107" t="s">
        <v>10</v>
      </c>
      <c r="G107" s="20">
        <v>5</v>
      </c>
      <c r="H107" s="20" t="str">
        <f t="shared" si="3"/>
        <v>Très fort</v>
      </c>
      <c r="I107" t="s">
        <v>257</v>
      </c>
      <c r="J107" t="s">
        <v>254</v>
      </c>
      <c r="K107" t="s">
        <v>253</v>
      </c>
      <c r="L107" t="s">
        <v>255</v>
      </c>
      <c r="M107" t="s">
        <v>256</v>
      </c>
      <c r="N107" t="s">
        <v>256</v>
      </c>
    </row>
    <row r="108" spans="1:14" x14ac:dyDescent="0.25">
      <c r="A108">
        <v>2019</v>
      </c>
      <c r="B108" t="s">
        <v>194</v>
      </c>
      <c r="C108" t="str">
        <f t="shared" si="2"/>
        <v>Bourgogne-Franche-ComtéAttachés commerciaux et représentants</v>
      </c>
      <c r="D108" t="s">
        <v>96</v>
      </c>
      <c r="E108" s="2">
        <v>27</v>
      </c>
      <c r="F108" t="s">
        <v>8</v>
      </c>
      <c r="G108" s="20">
        <v>5</v>
      </c>
      <c r="H108" s="20" t="str">
        <f t="shared" si="3"/>
        <v>Très fort</v>
      </c>
      <c r="I108" t="s">
        <v>256</v>
      </c>
      <c r="J108" t="s">
        <v>254</v>
      </c>
      <c r="K108" t="s">
        <v>253</v>
      </c>
      <c r="L108" t="s">
        <v>255</v>
      </c>
      <c r="M108" t="s">
        <v>256</v>
      </c>
      <c r="N108" t="s">
        <v>256</v>
      </c>
    </row>
    <row r="109" spans="1:14" x14ac:dyDescent="0.25">
      <c r="A109">
        <v>2019</v>
      </c>
      <c r="B109" t="s">
        <v>194</v>
      </c>
      <c r="C109" t="str">
        <f t="shared" si="2"/>
        <v>NormandieAttachés commerciaux et représentants</v>
      </c>
      <c r="D109" t="s">
        <v>96</v>
      </c>
      <c r="E109" s="2">
        <v>28</v>
      </c>
      <c r="F109" t="s">
        <v>13</v>
      </c>
      <c r="G109" s="20">
        <v>4</v>
      </c>
      <c r="H109" s="20" t="str">
        <f t="shared" si="3"/>
        <v>Fort</v>
      </c>
      <c r="I109" t="s">
        <v>256</v>
      </c>
      <c r="J109" t="s">
        <v>254</v>
      </c>
      <c r="K109" t="s">
        <v>253</v>
      </c>
      <c r="L109" t="s">
        <v>255</v>
      </c>
      <c r="M109" t="s">
        <v>256</v>
      </c>
      <c r="N109" t="s">
        <v>256</v>
      </c>
    </row>
    <row r="110" spans="1:14" x14ac:dyDescent="0.25">
      <c r="A110">
        <v>2019</v>
      </c>
      <c r="B110" t="s">
        <v>194</v>
      </c>
      <c r="C110" t="str">
        <f t="shared" si="2"/>
        <v>Hauts-de-FranceAttachés commerciaux et représentants</v>
      </c>
      <c r="D110" t="s">
        <v>96</v>
      </c>
      <c r="E110" s="2">
        <v>32</v>
      </c>
      <c r="F110" t="s">
        <v>18</v>
      </c>
      <c r="G110" s="20">
        <v>5</v>
      </c>
      <c r="H110" s="20" t="str">
        <f t="shared" si="3"/>
        <v>Très fort</v>
      </c>
      <c r="I110" t="s">
        <v>257</v>
      </c>
      <c r="J110" t="s">
        <v>254</v>
      </c>
      <c r="K110" t="s">
        <v>253</v>
      </c>
      <c r="L110" t="s">
        <v>255</v>
      </c>
      <c r="M110" t="s">
        <v>256</v>
      </c>
      <c r="N110" t="s">
        <v>256</v>
      </c>
    </row>
    <row r="111" spans="1:14" x14ac:dyDescent="0.25">
      <c r="A111">
        <v>2019</v>
      </c>
      <c r="B111" t="s">
        <v>194</v>
      </c>
      <c r="C111" t="str">
        <f t="shared" si="2"/>
        <v>Grand EstAttachés commerciaux et représentants</v>
      </c>
      <c r="D111" t="s">
        <v>96</v>
      </c>
      <c r="E111" s="2">
        <v>44</v>
      </c>
      <c r="F111" t="s">
        <v>19</v>
      </c>
      <c r="G111" s="20">
        <v>5</v>
      </c>
      <c r="H111" s="20" t="str">
        <f t="shared" si="3"/>
        <v>Très fort</v>
      </c>
      <c r="I111" t="s">
        <v>254</v>
      </c>
      <c r="J111" t="s">
        <v>254</v>
      </c>
      <c r="K111" t="s">
        <v>253</v>
      </c>
      <c r="L111" t="s">
        <v>255</v>
      </c>
      <c r="M111" t="s">
        <v>256</v>
      </c>
      <c r="N111" t="s">
        <v>256</v>
      </c>
    </row>
    <row r="112" spans="1:14" x14ac:dyDescent="0.25">
      <c r="A112">
        <v>2019</v>
      </c>
      <c r="B112" t="s">
        <v>194</v>
      </c>
      <c r="C112" t="str">
        <f t="shared" si="2"/>
        <v>Pays de la LoireAttachés commerciaux et représentants</v>
      </c>
      <c r="D112" t="s">
        <v>96</v>
      </c>
      <c r="E112" s="2">
        <v>52</v>
      </c>
      <c r="F112" t="s">
        <v>14</v>
      </c>
      <c r="G112" s="20">
        <v>5</v>
      </c>
      <c r="H112" s="20" t="str">
        <f t="shared" si="3"/>
        <v>Très fort</v>
      </c>
      <c r="I112" t="s">
        <v>256</v>
      </c>
      <c r="J112" t="s">
        <v>254</v>
      </c>
      <c r="K112" t="s">
        <v>253</v>
      </c>
      <c r="L112" t="s">
        <v>255</v>
      </c>
      <c r="M112" t="s">
        <v>256</v>
      </c>
      <c r="N112" t="s">
        <v>256</v>
      </c>
    </row>
    <row r="113" spans="1:14" x14ac:dyDescent="0.25">
      <c r="A113">
        <v>2019</v>
      </c>
      <c r="B113" t="s">
        <v>195</v>
      </c>
      <c r="C113" t="str">
        <f t="shared" si="2"/>
        <v>BretagneOuvriers qualifiés du second œuvre du bâtiment</v>
      </c>
      <c r="D113" t="s">
        <v>65</v>
      </c>
      <c r="E113" s="2">
        <v>53</v>
      </c>
      <c r="F113" t="s">
        <v>9</v>
      </c>
      <c r="G113" s="20">
        <v>5</v>
      </c>
      <c r="H113" s="20" t="str">
        <f t="shared" si="3"/>
        <v>Très fort</v>
      </c>
      <c r="I113" t="s">
        <v>257</v>
      </c>
      <c r="J113" t="s">
        <v>255</v>
      </c>
      <c r="K113" t="s">
        <v>256</v>
      </c>
      <c r="L113" t="s">
        <v>254</v>
      </c>
      <c r="M113" t="s">
        <v>256</v>
      </c>
      <c r="N113" t="s">
        <v>254</v>
      </c>
    </row>
    <row r="114" spans="1:14" x14ac:dyDescent="0.25">
      <c r="A114">
        <v>2019</v>
      </c>
      <c r="B114" t="s">
        <v>194</v>
      </c>
      <c r="C114" t="str">
        <f t="shared" si="2"/>
        <v>Nouvelle AquitaineAttachés commerciaux et représentants</v>
      </c>
      <c r="D114" t="s">
        <v>96</v>
      </c>
      <c r="E114" s="2">
        <v>75</v>
      </c>
      <c r="F114" t="s">
        <v>165</v>
      </c>
      <c r="G114" s="20">
        <v>4</v>
      </c>
      <c r="H114" s="20" t="str">
        <f t="shared" si="3"/>
        <v>Fort</v>
      </c>
      <c r="I114" t="s">
        <v>254</v>
      </c>
      <c r="J114" t="s">
        <v>254</v>
      </c>
      <c r="K114" t="s">
        <v>253</v>
      </c>
      <c r="L114" t="s">
        <v>255</v>
      </c>
      <c r="M114" t="s">
        <v>256</v>
      </c>
      <c r="N114" t="s">
        <v>256</v>
      </c>
    </row>
    <row r="115" spans="1:14" x14ac:dyDescent="0.25">
      <c r="A115">
        <v>2019</v>
      </c>
      <c r="B115" t="s">
        <v>194</v>
      </c>
      <c r="C115" t="str">
        <f t="shared" si="2"/>
        <v>OccitanieAttachés commerciaux et représentants</v>
      </c>
      <c r="D115" t="s">
        <v>96</v>
      </c>
      <c r="E115" s="2">
        <v>76</v>
      </c>
      <c r="F115" t="s">
        <v>15</v>
      </c>
      <c r="G115" s="20">
        <v>5</v>
      </c>
      <c r="H115" s="20" t="str">
        <f t="shared" si="3"/>
        <v>Très fort</v>
      </c>
      <c r="I115" t="s">
        <v>254</v>
      </c>
      <c r="J115" t="s">
        <v>254</v>
      </c>
      <c r="K115" t="s">
        <v>253</v>
      </c>
      <c r="L115" t="s">
        <v>255</v>
      </c>
      <c r="M115" t="s">
        <v>256</v>
      </c>
      <c r="N115" t="s">
        <v>256</v>
      </c>
    </row>
    <row r="116" spans="1:14" x14ac:dyDescent="0.25">
      <c r="A116">
        <v>2019</v>
      </c>
      <c r="B116" t="s">
        <v>194</v>
      </c>
      <c r="C116" t="str">
        <f t="shared" si="2"/>
        <v>Auvergne-Rhône-AlpesAttachés commerciaux et représentants</v>
      </c>
      <c r="D116" t="s">
        <v>96</v>
      </c>
      <c r="E116" s="2">
        <v>84</v>
      </c>
      <c r="F116" t="s">
        <v>7</v>
      </c>
      <c r="G116" s="20">
        <v>5</v>
      </c>
      <c r="H116" s="20" t="str">
        <f t="shared" si="3"/>
        <v>Très fort</v>
      </c>
      <c r="I116" t="s">
        <v>256</v>
      </c>
      <c r="J116" t="s">
        <v>254</v>
      </c>
      <c r="K116" t="s">
        <v>253</v>
      </c>
      <c r="L116" t="s">
        <v>255</v>
      </c>
      <c r="M116" t="s">
        <v>256</v>
      </c>
      <c r="N116" t="s">
        <v>256</v>
      </c>
    </row>
    <row r="117" spans="1:14" x14ac:dyDescent="0.25">
      <c r="A117">
        <v>2019</v>
      </c>
      <c r="B117" t="s">
        <v>195</v>
      </c>
      <c r="C117" t="str">
        <f t="shared" si="2"/>
        <v>Provence-Alpes-Côte d'AzurOuvriers qualifiés du second œuvre du bâtiment</v>
      </c>
      <c r="D117" t="s">
        <v>65</v>
      </c>
      <c r="E117" s="2">
        <v>93</v>
      </c>
      <c r="F117" t="s">
        <v>17</v>
      </c>
      <c r="G117" s="20">
        <v>5</v>
      </c>
      <c r="H117" s="20" t="str">
        <f t="shared" si="3"/>
        <v>Très fort</v>
      </c>
      <c r="I117" t="s">
        <v>257</v>
      </c>
      <c r="J117" t="s">
        <v>253</v>
      </c>
      <c r="K117" t="s">
        <v>256</v>
      </c>
      <c r="L117" t="s">
        <v>256</v>
      </c>
      <c r="M117" t="s">
        <v>256</v>
      </c>
      <c r="N117" t="s">
        <v>257</v>
      </c>
    </row>
    <row r="118" spans="1:14" x14ac:dyDescent="0.25">
      <c r="A118">
        <v>2019</v>
      </c>
      <c r="B118" t="s">
        <v>195</v>
      </c>
      <c r="C118" t="str">
        <f t="shared" si="2"/>
        <v>CorseOuvriers qualifiés du second œuvre du bâtiment</v>
      </c>
      <c r="D118" t="s">
        <v>65</v>
      </c>
      <c r="E118" s="2">
        <v>94</v>
      </c>
      <c r="F118" t="s">
        <v>11</v>
      </c>
      <c r="G118" s="20">
        <v>5</v>
      </c>
      <c r="H118" s="20" t="str">
        <f t="shared" si="3"/>
        <v>Très fort</v>
      </c>
      <c r="I118" t="s">
        <v>257</v>
      </c>
      <c r="J118" t="s">
        <v>256</v>
      </c>
      <c r="K118" t="s">
        <v>255</v>
      </c>
      <c r="L118" t="s">
        <v>256</v>
      </c>
      <c r="M118" t="s">
        <v>256</v>
      </c>
      <c r="N118" t="s">
        <v>257</v>
      </c>
    </row>
    <row r="119" spans="1:14" x14ac:dyDescent="0.25">
      <c r="A119">
        <v>2019</v>
      </c>
      <c r="B119" t="s">
        <v>196</v>
      </c>
      <c r="C119" t="str">
        <f t="shared" si="2"/>
        <v>Île-de-FranceBouchers, charcutiers, boulangers</v>
      </c>
      <c r="D119" t="s">
        <v>93</v>
      </c>
      <c r="E119" s="2">
        <v>11</v>
      </c>
      <c r="F119" t="s">
        <v>12</v>
      </c>
      <c r="G119" s="20">
        <v>5</v>
      </c>
      <c r="H119" s="20" t="str">
        <f t="shared" si="3"/>
        <v>Très fort</v>
      </c>
      <c r="I119" t="s">
        <v>254</v>
      </c>
      <c r="J119" t="s">
        <v>256</v>
      </c>
      <c r="K119" t="s">
        <v>253</v>
      </c>
      <c r="L119" t="s">
        <v>257</v>
      </c>
      <c r="M119" t="s">
        <v>256</v>
      </c>
      <c r="N119" t="s">
        <v>257</v>
      </c>
    </row>
    <row r="120" spans="1:14" x14ac:dyDescent="0.25">
      <c r="A120">
        <v>2019</v>
      </c>
      <c r="B120" t="s">
        <v>196</v>
      </c>
      <c r="C120" t="str">
        <f t="shared" si="2"/>
        <v>Centre-Val de LoireBouchers, charcutiers, boulangers</v>
      </c>
      <c r="D120" t="s">
        <v>93</v>
      </c>
      <c r="E120" s="2">
        <v>24</v>
      </c>
      <c r="F120" t="s">
        <v>10</v>
      </c>
      <c r="G120" s="20">
        <v>5</v>
      </c>
      <c r="H120" s="20" t="str">
        <f t="shared" si="3"/>
        <v>Très fort</v>
      </c>
      <c r="I120" t="s">
        <v>254</v>
      </c>
      <c r="J120" t="s">
        <v>256</v>
      </c>
      <c r="K120" t="s">
        <v>255</v>
      </c>
      <c r="L120" t="s">
        <v>257</v>
      </c>
      <c r="M120" t="s">
        <v>256</v>
      </c>
      <c r="N120" t="s">
        <v>254</v>
      </c>
    </row>
    <row r="121" spans="1:14" x14ac:dyDescent="0.25">
      <c r="A121">
        <v>2019</v>
      </c>
      <c r="B121" t="s">
        <v>196</v>
      </c>
      <c r="C121" t="str">
        <f t="shared" si="2"/>
        <v>Bourgogne-Franche-ComtéBouchers, charcutiers, boulangers</v>
      </c>
      <c r="D121" t="s">
        <v>93</v>
      </c>
      <c r="E121" s="2">
        <v>27</v>
      </c>
      <c r="F121" t="s">
        <v>8</v>
      </c>
      <c r="G121" s="20">
        <v>5</v>
      </c>
      <c r="H121" s="20" t="str">
        <f t="shared" si="3"/>
        <v>Très fort</v>
      </c>
      <c r="I121" t="s">
        <v>254</v>
      </c>
      <c r="J121" t="s">
        <v>254</v>
      </c>
      <c r="K121" t="s">
        <v>255</v>
      </c>
      <c r="L121" t="s">
        <v>257</v>
      </c>
      <c r="M121" t="s">
        <v>256</v>
      </c>
      <c r="N121" t="s">
        <v>257</v>
      </c>
    </row>
    <row r="122" spans="1:14" x14ac:dyDescent="0.25">
      <c r="A122">
        <v>2019</v>
      </c>
      <c r="B122" t="s">
        <v>196</v>
      </c>
      <c r="C122" t="str">
        <f t="shared" si="2"/>
        <v>NormandieBouchers, charcutiers, boulangers</v>
      </c>
      <c r="D122" t="s">
        <v>93</v>
      </c>
      <c r="E122" s="2">
        <v>28</v>
      </c>
      <c r="F122" t="s">
        <v>13</v>
      </c>
      <c r="G122" s="20">
        <v>5</v>
      </c>
      <c r="H122" s="20" t="str">
        <f t="shared" si="3"/>
        <v>Très fort</v>
      </c>
      <c r="I122" t="s">
        <v>254</v>
      </c>
      <c r="J122" t="s">
        <v>254</v>
      </c>
      <c r="K122" t="s">
        <v>255</v>
      </c>
      <c r="L122" t="s">
        <v>257</v>
      </c>
      <c r="M122" t="s">
        <v>256</v>
      </c>
      <c r="N122" t="s">
        <v>257</v>
      </c>
    </row>
    <row r="123" spans="1:14" x14ac:dyDescent="0.25">
      <c r="A123">
        <v>2019</v>
      </c>
      <c r="B123" t="s">
        <v>196</v>
      </c>
      <c r="C123" t="str">
        <f t="shared" si="2"/>
        <v>Hauts-de-FranceBouchers, charcutiers, boulangers</v>
      </c>
      <c r="D123" t="s">
        <v>93</v>
      </c>
      <c r="E123" s="2">
        <v>32</v>
      </c>
      <c r="F123" t="s">
        <v>18</v>
      </c>
      <c r="G123" s="20">
        <v>5</v>
      </c>
      <c r="H123" s="20" t="str">
        <f t="shared" si="3"/>
        <v>Très fort</v>
      </c>
      <c r="I123" t="s">
        <v>254</v>
      </c>
      <c r="J123" t="s">
        <v>256</v>
      </c>
      <c r="K123" t="s">
        <v>255</v>
      </c>
      <c r="L123" t="s">
        <v>257</v>
      </c>
      <c r="M123" t="s">
        <v>256</v>
      </c>
      <c r="N123" t="s">
        <v>257</v>
      </c>
    </row>
    <row r="124" spans="1:14" x14ac:dyDescent="0.25">
      <c r="A124">
        <v>2019</v>
      </c>
      <c r="B124" t="s">
        <v>196</v>
      </c>
      <c r="C124" t="str">
        <f t="shared" si="2"/>
        <v>Grand EstBouchers, charcutiers, boulangers</v>
      </c>
      <c r="D124" t="s">
        <v>93</v>
      </c>
      <c r="E124" s="2">
        <v>44</v>
      </c>
      <c r="F124" t="s">
        <v>19</v>
      </c>
      <c r="G124" s="20">
        <v>5</v>
      </c>
      <c r="H124" s="20" t="str">
        <f t="shared" si="3"/>
        <v>Très fort</v>
      </c>
      <c r="I124" t="s">
        <v>254</v>
      </c>
      <c r="J124" t="s">
        <v>256</v>
      </c>
      <c r="K124" t="s">
        <v>255</v>
      </c>
      <c r="L124" t="s">
        <v>257</v>
      </c>
      <c r="M124" t="s">
        <v>256</v>
      </c>
      <c r="N124" t="s">
        <v>257</v>
      </c>
    </row>
    <row r="125" spans="1:14" x14ac:dyDescent="0.25">
      <c r="A125">
        <v>2019</v>
      </c>
      <c r="B125" t="s">
        <v>196</v>
      </c>
      <c r="C125" t="str">
        <f t="shared" si="2"/>
        <v>Pays de la LoireBouchers, charcutiers, boulangers</v>
      </c>
      <c r="D125" t="s">
        <v>93</v>
      </c>
      <c r="E125" s="2">
        <v>52</v>
      </c>
      <c r="F125" t="s">
        <v>14</v>
      </c>
      <c r="G125" s="20">
        <v>5</v>
      </c>
      <c r="H125" s="20" t="str">
        <f t="shared" si="3"/>
        <v>Très fort</v>
      </c>
      <c r="I125" t="s">
        <v>256</v>
      </c>
      <c r="J125" t="s">
        <v>254</v>
      </c>
      <c r="K125" t="s">
        <v>255</v>
      </c>
      <c r="L125" t="s">
        <v>257</v>
      </c>
      <c r="M125" t="s">
        <v>256</v>
      </c>
      <c r="N125" t="s">
        <v>257</v>
      </c>
    </row>
    <row r="126" spans="1:14" x14ac:dyDescent="0.25">
      <c r="A126">
        <v>2019</v>
      </c>
      <c r="B126" t="s">
        <v>197</v>
      </c>
      <c r="C126" t="str">
        <f t="shared" si="2"/>
        <v>BretagneConducteurs d'engins du bâtiment et des travaux publics</v>
      </c>
      <c r="D126" t="s">
        <v>61</v>
      </c>
      <c r="E126" s="2">
        <v>53</v>
      </c>
      <c r="F126" t="s">
        <v>9</v>
      </c>
      <c r="G126" s="20">
        <v>5</v>
      </c>
      <c r="H126" s="20" t="str">
        <f t="shared" si="3"/>
        <v>Très fort</v>
      </c>
      <c r="I126" t="s">
        <v>254</v>
      </c>
      <c r="J126" t="s">
        <v>254</v>
      </c>
      <c r="K126" t="s">
        <v>256</v>
      </c>
      <c r="L126" t="s">
        <v>256</v>
      </c>
      <c r="M126" t="s">
        <v>256</v>
      </c>
      <c r="N126" t="s">
        <v>256</v>
      </c>
    </row>
    <row r="127" spans="1:14" x14ac:dyDescent="0.25">
      <c r="A127">
        <v>2019</v>
      </c>
      <c r="B127" t="s">
        <v>196</v>
      </c>
      <c r="C127" t="str">
        <f t="shared" si="2"/>
        <v>Nouvelle AquitaineBouchers, charcutiers, boulangers</v>
      </c>
      <c r="D127" t="s">
        <v>93</v>
      </c>
      <c r="E127" s="2">
        <v>75</v>
      </c>
      <c r="F127" t="s">
        <v>165</v>
      </c>
      <c r="G127" s="20">
        <v>5</v>
      </c>
      <c r="H127" s="20" t="str">
        <f t="shared" si="3"/>
        <v>Très fort</v>
      </c>
      <c r="I127" t="s">
        <v>254</v>
      </c>
      <c r="J127" t="s">
        <v>254</v>
      </c>
      <c r="K127" t="s">
        <v>255</v>
      </c>
      <c r="L127" t="s">
        <v>257</v>
      </c>
      <c r="M127" t="s">
        <v>256</v>
      </c>
      <c r="N127" t="s">
        <v>257</v>
      </c>
    </row>
    <row r="128" spans="1:14" x14ac:dyDescent="0.25">
      <c r="A128">
        <v>2019</v>
      </c>
      <c r="B128" t="s">
        <v>196</v>
      </c>
      <c r="C128" t="str">
        <f t="shared" si="2"/>
        <v>OccitanieBouchers, charcutiers, boulangers</v>
      </c>
      <c r="D128" t="s">
        <v>93</v>
      </c>
      <c r="E128" s="2">
        <v>76</v>
      </c>
      <c r="F128" t="s">
        <v>15</v>
      </c>
      <c r="G128" s="20">
        <v>5</v>
      </c>
      <c r="H128" s="20" t="str">
        <f t="shared" si="3"/>
        <v>Très fort</v>
      </c>
      <c r="I128" t="s">
        <v>257</v>
      </c>
      <c r="J128" t="s">
        <v>256</v>
      </c>
      <c r="K128" t="s">
        <v>255</v>
      </c>
      <c r="L128" t="s">
        <v>257</v>
      </c>
      <c r="M128" t="s">
        <v>256</v>
      </c>
      <c r="N128" t="s">
        <v>257</v>
      </c>
    </row>
    <row r="129" spans="1:14" x14ac:dyDescent="0.25">
      <c r="A129">
        <v>2019</v>
      </c>
      <c r="B129" t="s">
        <v>196</v>
      </c>
      <c r="C129" t="str">
        <f t="shared" si="2"/>
        <v>Auvergne-Rhône-AlpesBouchers, charcutiers, boulangers</v>
      </c>
      <c r="D129" t="s">
        <v>93</v>
      </c>
      <c r="E129" s="2">
        <v>84</v>
      </c>
      <c r="F129" t="s">
        <v>7</v>
      </c>
      <c r="G129" s="20">
        <v>5</v>
      </c>
      <c r="H129" s="20" t="str">
        <f t="shared" si="3"/>
        <v>Très fort</v>
      </c>
      <c r="I129" t="s">
        <v>257</v>
      </c>
      <c r="J129" t="s">
        <v>256</v>
      </c>
      <c r="K129" t="s">
        <v>255</v>
      </c>
      <c r="L129" t="s">
        <v>257</v>
      </c>
      <c r="M129" t="s">
        <v>256</v>
      </c>
      <c r="N129" t="s">
        <v>257</v>
      </c>
    </row>
    <row r="130" spans="1:14" x14ac:dyDescent="0.25">
      <c r="A130">
        <v>2019</v>
      </c>
      <c r="B130" t="s">
        <v>197</v>
      </c>
      <c r="C130" t="str">
        <f t="shared" si="2"/>
        <v>Provence-Alpes-Côte d'AzurConducteurs d'engins du bâtiment et des travaux publics</v>
      </c>
      <c r="D130" t="s">
        <v>61</v>
      </c>
      <c r="E130" s="2">
        <v>93</v>
      </c>
      <c r="F130" t="s">
        <v>17</v>
      </c>
      <c r="G130" s="20">
        <v>4</v>
      </c>
      <c r="H130" s="20" t="str">
        <f t="shared" si="3"/>
        <v>Fort</v>
      </c>
      <c r="I130" t="s">
        <v>257</v>
      </c>
      <c r="J130" t="s">
        <v>255</v>
      </c>
      <c r="K130" t="s">
        <v>257</v>
      </c>
      <c r="L130" t="s">
        <v>256</v>
      </c>
      <c r="M130" t="s">
        <v>256</v>
      </c>
      <c r="N130" t="s">
        <v>256</v>
      </c>
    </row>
    <row r="131" spans="1:14" x14ac:dyDescent="0.25">
      <c r="A131">
        <v>2019</v>
      </c>
      <c r="B131" t="s">
        <v>197</v>
      </c>
      <c r="C131" t="str">
        <f t="shared" ref="C131:C194" si="4">F131&amp;D131</f>
        <v>CorseConducteurs d'engins du bâtiment et des travaux publics</v>
      </c>
      <c r="D131" t="s">
        <v>61</v>
      </c>
      <c r="E131" s="2">
        <v>94</v>
      </c>
      <c r="F131" t="s">
        <v>11</v>
      </c>
      <c r="G131" s="20">
        <v>5</v>
      </c>
      <c r="H131" s="20" t="str">
        <f t="shared" ref="H131:H194" si="5">IF(G131=1,"Très faible",IF(G131=2,"Faible",IF(G131=3,"Moyen",IF(G131=4,"Fort",IF(G131=5,"Très fort","Problème")))))</f>
        <v>Très fort</v>
      </c>
      <c r="I131" t="s">
        <v>257</v>
      </c>
      <c r="J131" t="s">
        <v>256</v>
      </c>
      <c r="K131" t="s">
        <v>254</v>
      </c>
      <c r="L131" t="s">
        <v>256</v>
      </c>
      <c r="M131" t="s">
        <v>256</v>
      </c>
      <c r="N131" t="s">
        <v>256</v>
      </c>
    </row>
    <row r="132" spans="1:14" x14ac:dyDescent="0.25">
      <c r="A132">
        <v>2019</v>
      </c>
      <c r="B132" t="s">
        <v>198</v>
      </c>
      <c r="C132" t="str">
        <f t="shared" si="4"/>
        <v>Île-de-FranceCadres commerciaux et technico-commerciaux</v>
      </c>
      <c r="D132" t="s">
        <v>51</v>
      </c>
      <c r="E132" s="2">
        <v>11</v>
      </c>
      <c r="F132" t="s">
        <v>12</v>
      </c>
      <c r="G132" s="20">
        <v>4</v>
      </c>
      <c r="H132" s="20" t="str">
        <f t="shared" si="5"/>
        <v>Fort</v>
      </c>
      <c r="I132" t="s">
        <v>254</v>
      </c>
      <c r="J132" t="s">
        <v>256</v>
      </c>
      <c r="K132" t="s">
        <v>253</v>
      </c>
      <c r="L132" t="s">
        <v>253</v>
      </c>
      <c r="M132" t="s">
        <v>253</v>
      </c>
      <c r="N132" t="s">
        <v>256</v>
      </c>
    </row>
    <row r="133" spans="1:14" x14ac:dyDescent="0.25">
      <c r="A133">
        <v>2019</v>
      </c>
      <c r="B133" t="s">
        <v>198</v>
      </c>
      <c r="C133" t="str">
        <f t="shared" si="4"/>
        <v>Centre-Val de LoireCadres commerciaux et technico-commerciaux</v>
      </c>
      <c r="D133" t="s">
        <v>51</v>
      </c>
      <c r="E133" s="2">
        <v>24</v>
      </c>
      <c r="F133" t="s">
        <v>10</v>
      </c>
      <c r="G133" s="20">
        <v>5</v>
      </c>
      <c r="H133" s="20" t="str">
        <f t="shared" si="5"/>
        <v>Très fort</v>
      </c>
      <c r="I133" t="s">
        <v>257</v>
      </c>
      <c r="J133" t="s">
        <v>256</v>
      </c>
      <c r="K133" t="s">
        <v>253</v>
      </c>
      <c r="L133" t="s">
        <v>253</v>
      </c>
      <c r="M133" t="s">
        <v>253</v>
      </c>
      <c r="N133" t="s">
        <v>256</v>
      </c>
    </row>
    <row r="134" spans="1:14" x14ac:dyDescent="0.25">
      <c r="A134">
        <v>2019</v>
      </c>
      <c r="B134" t="s">
        <v>198</v>
      </c>
      <c r="C134" t="str">
        <f t="shared" si="4"/>
        <v>Bourgogne-Franche-ComtéCadres commerciaux et technico-commerciaux</v>
      </c>
      <c r="D134" t="s">
        <v>51</v>
      </c>
      <c r="E134" s="2">
        <v>27</v>
      </c>
      <c r="F134" t="s">
        <v>8</v>
      </c>
      <c r="G134" s="20">
        <v>5</v>
      </c>
      <c r="H134" s="20" t="str">
        <f t="shared" si="5"/>
        <v>Très fort</v>
      </c>
      <c r="I134" t="s">
        <v>257</v>
      </c>
      <c r="J134" t="s">
        <v>256</v>
      </c>
      <c r="K134" t="s">
        <v>253</v>
      </c>
      <c r="L134" t="s">
        <v>253</v>
      </c>
      <c r="M134" t="s">
        <v>253</v>
      </c>
      <c r="N134" t="s">
        <v>256</v>
      </c>
    </row>
    <row r="135" spans="1:14" x14ac:dyDescent="0.25">
      <c r="A135">
        <v>2019</v>
      </c>
      <c r="B135" t="s">
        <v>198</v>
      </c>
      <c r="C135" t="str">
        <f t="shared" si="4"/>
        <v>NormandieCadres commerciaux et technico-commerciaux</v>
      </c>
      <c r="D135" t="s">
        <v>51</v>
      </c>
      <c r="E135" s="2">
        <v>28</v>
      </c>
      <c r="F135" t="s">
        <v>13</v>
      </c>
      <c r="G135" s="20">
        <v>5</v>
      </c>
      <c r="H135" s="20" t="str">
        <f t="shared" si="5"/>
        <v>Très fort</v>
      </c>
      <c r="I135" t="s">
        <v>257</v>
      </c>
      <c r="J135" t="s">
        <v>255</v>
      </c>
      <c r="K135" t="s">
        <v>253</v>
      </c>
      <c r="L135" t="s">
        <v>253</v>
      </c>
      <c r="M135" t="s">
        <v>253</v>
      </c>
      <c r="N135" t="s">
        <v>256</v>
      </c>
    </row>
    <row r="136" spans="1:14" x14ac:dyDescent="0.25">
      <c r="A136">
        <v>2019</v>
      </c>
      <c r="B136" t="s">
        <v>198</v>
      </c>
      <c r="C136" t="str">
        <f t="shared" si="4"/>
        <v>Hauts-de-FranceCadres commerciaux et technico-commerciaux</v>
      </c>
      <c r="D136" t="s">
        <v>51</v>
      </c>
      <c r="E136" s="2">
        <v>32</v>
      </c>
      <c r="F136" t="s">
        <v>18</v>
      </c>
      <c r="G136" s="20">
        <v>5</v>
      </c>
      <c r="H136" s="20" t="str">
        <f t="shared" si="5"/>
        <v>Très fort</v>
      </c>
      <c r="I136" t="s">
        <v>257</v>
      </c>
      <c r="J136" t="s">
        <v>256</v>
      </c>
      <c r="K136" t="s">
        <v>253</v>
      </c>
      <c r="L136" t="s">
        <v>253</v>
      </c>
      <c r="M136" t="s">
        <v>253</v>
      </c>
      <c r="N136" t="s">
        <v>256</v>
      </c>
    </row>
    <row r="137" spans="1:14" x14ac:dyDescent="0.25">
      <c r="A137">
        <v>2019</v>
      </c>
      <c r="B137" t="s">
        <v>198</v>
      </c>
      <c r="C137" t="str">
        <f t="shared" si="4"/>
        <v>Grand EstCadres commerciaux et technico-commerciaux</v>
      </c>
      <c r="D137" t="s">
        <v>51</v>
      </c>
      <c r="E137" s="2">
        <v>44</v>
      </c>
      <c r="F137" t="s">
        <v>19</v>
      </c>
      <c r="G137" s="20">
        <v>5</v>
      </c>
      <c r="H137" s="20" t="str">
        <f t="shared" si="5"/>
        <v>Très fort</v>
      </c>
      <c r="I137" t="s">
        <v>257</v>
      </c>
      <c r="J137" t="s">
        <v>256</v>
      </c>
      <c r="K137" t="s">
        <v>253</v>
      </c>
      <c r="L137" t="s">
        <v>253</v>
      </c>
      <c r="M137" t="s">
        <v>253</v>
      </c>
      <c r="N137" t="s">
        <v>256</v>
      </c>
    </row>
    <row r="138" spans="1:14" x14ac:dyDescent="0.25">
      <c r="A138">
        <v>2019</v>
      </c>
      <c r="B138" t="s">
        <v>198</v>
      </c>
      <c r="C138" t="str">
        <f t="shared" si="4"/>
        <v>Pays de la LoireCadres commerciaux et technico-commerciaux</v>
      </c>
      <c r="D138" t="s">
        <v>51</v>
      </c>
      <c r="E138" s="2">
        <v>52</v>
      </c>
      <c r="F138" t="s">
        <v>14</v>
      </c>
      <c r="G138" s="20">
        <v>5</v>
      </c>
      <c r="H138" s="20" t="str">
        <f t="shared" si="5"/>
        <v>Très fort</v>
      </c>
      <c r="I138" t="s">
        <v>257</v>
      </c>
      <c r="J138" t="s">
        <v>256</v>
      </c>
      <c r="K138" t="s">
        <v>253</v>
      </c>
      <c r="L138" t="s">
        <v>253</v>
      </c>
      <c r="M138" t="s">
        <v>253</v>
      </c>
      <c r="N138" t="s">
        <v>256</v>
      </c>
    </row>
    <row r="139" spans="1:14" x14ac:dyDescent="0.25">
      <c r="A139">
        <v>2019</v>
      </c>
      <c r="B139" t="s">
        <v>199</v>
      </c>
      <c r="C139" t="str">
        <f t="shared" si="4"/>
        <v>BretagneTechniciens et agents de maîtrise du bâtiment et des travaux publics</v>
      </c>
      <c r="D139" t="s">
        <v>76</v>
      </c>
      <c r="E139" s="2">
        <v>53</v>
      </c>
      <c r="F139" t="s">
        <v>9</v>
      </c>
      <c r="G139" s="20">
        <v>5</v>
      </c>
      <c r="H139" s="20" t="str">
        <f t="shared" si="5"/>
        <v>Très fort</v>
      </c>
      <c r="I139" t="s">
        <v>254</v>
      </c>
      <c r="J139" t="s">
        <v>254</v>
      </c>
      <c r="K139" t="s">
        <v>253</v>
      </c>
      <c r="L139" t="s">
        <v>256</v>
      </c>
      <c r="M139" t="s">
        <v>256</v>
      </c>
      <c r="N139" t="s">
        <v>254</v>
      </c>
    </row>
    <row r="140" spans="1:14" x14ac:dyDescent="0.25">
      <c r="A140">
        <v>2019</v>
      </c>
      <c r="B140" t="s">
        <v>198</v>
      </c>
      <c r="C140" t="str">
        <f t="shared" si="4"/>
        <v>Nouvelle AquitaineCadres commerciaux et technico-commerciaux</v>
      </c>
      <c r="D140" t="s">
        <v>51</v>
      </c>
      <c r="E140" s="2">
        <v>75</v>
      </c>
      <c r="F140" t="s">
        <v>165</v>
      </c>
      <c r="G140" s="20">
        <v>4</v>
      </c>
      <c r="H140" s="20" t="str">
        <f t="shared" si="5"/>
        <v>Fort</v>
      </c>
      <c r="I140" t="s">
        <v>257</v>
      </c>
      <c r="J140" t="s">
        <v>255</v>
      </c>
      <c r="K140" t="s">
        <v>253</v>
      </c>
      <c r="L140" t="s">
        <v>253</v>
      </c>
      <c r="M140" t="s">
        <v>253</v>
      </c>
      <c r="N140" t="s">
        <v>256</v>
      </c>
    </row>
    <row r="141" spans="1:14" x14ac:dyDescent="0.25">
      <c r="A141">
        <v>2019</v>
      </c>
      <c r="B141" t="s">
        <v>198</v>
      </c>
      <c r="C141" t="str">
        <f t="shared" si="4"/>
        <v>OccitanieCadres commerciaux et technico-commerciaux</v>
      </c>
      <c r="D141" t="s">
        <v>51</v>
      </c>
      <c r="E141" s="2">
        <v>76</v>
      </c>
      <c r="F141" t="s">
        <v>15</v>
      </c>
      <c r="G141" s="20">
        <v>4</v>
      </c>
      <c r="H141" s="20" t="str">
        <f t="shared" si="5"/>
        <v>Fort</v>
      </c>
      <c r="I141" t="s">
        <v>257</v>
      </c>
      <c r="J141" t="s">
        <v>255</v>
      </c>
      <c r="K141" t="s">
        <v>253</v>
      </c>
      <c r="L141" t="s">
        <v>253</v>
      </c>
      <c r="M141" t="s">
        <v>253</v>
      </c>
      <c r="N141" t="s">
        <v>256</v>
      </c>
    </row>
    <row r="142" spans="1:14" x14ac:dyDescent="0.25">
      <c r="A142">
        <v>2019</v>
      </c>
      <c r="B142" t="s">
        <v>198</v>
      </c>
      <c r="C142" t="str">
        <f t="shared" si="4"/>
        <v>Auvergne-Rhône-AlpesCadres commerciaux et technico-commerciaux</v>
      </c>
      <c r="D142" t="s">
        <v>51</v>
      </c>
      <c r="E142" s="2">
        <v>84</v>
      </c>
      <c r="F142" t="s">
        <v>7</v>
      </c>
      <c r="G142" s="20">
        <v>5</v>
      </c>
      <c r="H142" s="20" t="str">
        <f t="shared" si="5"/>
        <v>Très fort</v>
      </c>
      <c r="I142" t="s">
        <v>257</v>
      </c>
      <c r="J142" t="s">
        <v>256</v>
      </c>
      <c r="K142" t="s">
        <v>253</v>
      </c>
      <c r="L142" t="s">
        <v>253</v>
      </c>
      <c r="M142" t="s">
        <v>253</v>
      </c>
      <c r="N142" t="s">
        <v>256</v>
      </c>
    </row>
    <row r="143" spans="1:14" x14ac:dyDescent="0.25">
      <c r="A143">
        <v>2019</v>
      </c>
      <c r="B143" t="s">
        <v>199</v>
      </c>
      <c r="C143" t="str">
        <f t="shared" si="4"/>
        <v>Provence-Alpes-Côte d'AzurTechniciens et agents de maîtrise du bâtiment et des travaux publics</v>
      </c>
      <c r="D143" t="s">
        <v>76</v>
      </c>
      <c r="E143" s="2">
        <v>93</v>
      </c>
      <c r="F143" t="s">
        <v>17</v>
      </c>
      <c r="G143" s="20">
        <v>5</v>
      </c>
      <c r="H143" s="20" t="str">
        <f t="shared" si="5"/>
        <v>Très fort</v>
      </c>
      <c r="I143" t="s">
        <v>254</v>
      </c>
      <c r="J143" t="s">
        <v>254</v>
      </c>
      <c r="K143" t="s">
        <v>253</v>
      </c>
      <c r="L143" t="s">
        <v>256</v>
      </c>
      <c r="M143" t="s">
        <v>256</v>
      </c>
      <c r="N143" t="s">
        <v>254</v>
      </c>
    </row>
    <row r="144" spans="1:14" x14ac:dyDescent="0.25">
      <c r="A144">
        <v>2019</v>
      </c>
      <c r="B144" t="s">
        <v>199</v>
      </c>
      <c r="C144" t="str">
        <f t="shared" si="4"/>
        <v>CorseTechniciens et agents de maîtrise du bâtiment et des travaux publics</v>
      </c>
      <c r="D144" t="s">
        <v>76</v>
      </c>
      <c r="E144" s="2">
        <v>94</v>
      </c>
      <c r="F144" t="s">
        <v>11</v>
      </c>
      <c r="G144" s="20">
        <v>5</v>
      </c>
      <c r="H144" s="20" t="str">
        <f t="shared" si="5"/>
        <v>Très fort</v>
      </c>
      <c r="I144" t="s">
        <v>256</v>
      </c>
      <c r="J144" t="s">
        <v>257</v>
      </c>
      <c r="K144" t="s">
        <v>253</v>
      </c>
      <c r="L144" t="s">
        <v>256</v>
      </c>
      <c r="M144" t="s">
        <v>256</v>
      </c>
      <c r="N144" t="s">
        <v>254</v>
      </c>
    </row>
    <row r="145" spans="1:14" x14ac:dyDescent="0.25">
      <c r="A145">
        <v>2019</v>
      </c>
      <c r="B145" t="s">
        <v>200</v>
      </c>
      <c r="C145" t="str">
        <f t="shared" si="4"/>
        <v>Île-de-FranceCadres de la banque et des assurances</v>
      </c>
      <c r="D145" t="s">
        <v>83</v>
      </c>
      <c r="E145" s="2">
        <v>11</v>
      </c>
      <c r="F145" t="s">
        <v>12</v>
      </c>
      <c r="G145" s="20">
        <v>4</v>
      </c>
      <c r="H145" s="20" t="str">
        <f t="shared" si="5"/>
        <v>Fort</v>
      </c>
      <c r="I145" t="s">
        <v>253</v>
      </c>
      <c r="J145" t="s">
        <v>257</v>
      </c>
      <c r="K145" t="s">
        <v>253</v>
      </c>
      <c r="L145" t="s">
        <v>253</v>
      </c>
      <c r="M145" t="s">
        <v>257</v>
      </c>
      <c r="N145" t="s">
        <v>256</v>
      </c>
    </row>
    <row r="146" spans="1:14" x14ac:dyDescent="0.25">
      <c r="A146">
        <v>2019</v>
      </c>
      <c r="B146" t="s">
        <v>200</v>
      </c>
      <c r="C146" t="str">
        <f t="shared" si="4"/>
        <v>Centre-Val de LoireCadres de la banque et des assurances</v>
      </c>
      <c r="D146" t="s">
        <v>83</v>
      </c>
      <c r="E146" s="2">
        <v>24</v>
      </c>
      <c r="F146" t="s">
        <v>10</v>
      </c>
      <c r="G146" s="20">
        <v>5</v>
      </c>
      <c r="H146" s="20" t="str">
        <f t="shared" si="5"/>
        <v>Très fort</v>
      </c>
      <c r="I146" t="s">
        <v>253</v>
      </c>
      <c r="J146" t="s">
        <v>257</v>
      </c>
      <c r="K146" t="s">
        <v>253</v>
      </c>
      <c r="L146" t="s">
        <v>253</v>
      </c>
      <c r="M146" t="s">
        <v>257</v>
      </c>
      <c r="N146" t="s">
        <v>256</v>
      </c>
    </row>
    <row r="147" spans="1:14" x14ac:dyDescent="0.25">
      <c r="A147">
        <v>2019</v>
      </c>
      <c r="B147" t="s">
        <v>200</v>
      </c>
      <c r="C147" t="str">
        <f t="shared" si="4"/>
        <v>Bourgogne-Franche-ComtéCadres de la banque et des assurances</v>
      </c>
      <c r="D147" t="s">
        <v>83</v>
      </c>
      <c r="E147" s="2">
        <v>27</v>
      </c>
      <c r="F147" t="s">
        <v>8</v>
      </c>
      <c r="G147" s="20">
        <v>1</v>
      </c>
      <c r="H147" s="20" t="str">
        <f t="shared" si="5"/>
        <v>Très faible</v>
      </c>
      <c r="I147" t="s">
        <v>253</v>
      </c>
      <c r="J147" t="s">
        <v>257</v>
      </c>
      <c r="K147" t="s">
        <v>253</v>
      </c>
      <c r="L147" t="s">
        <v>253</v>
      </c>
      <c r="M147" t="s">
        <v>257</v>
      </c>
      <c r="N147" t="s">
        <v>256</v>
      </c>
    </row>
    <row r="148" spans="1:14" x14ac:dyDescent="0.25">
      <c r="A148">
        <v>2019</v>
      </c>
      <c r="B148" t="s">
        <v>200</v>
      </c>
      <c r="C148" t="str">
        <f t="shared" si="4"/>
        <v>NormandieCadres de la banque et des assurances</v>
      </c>
      <c r="D148" t="s">
        <v>83</v>
      </c>
      <c r="E148" s="2">
        <v>28</v>
      </c>
      <c r="F148" t="s">
        <v>13</v>
      </c>
      <c r="G148" s="20">
        <v>2</v>
      </c>
      <c r="H148" s="20" t="str">
        <f t="shared" si="5"/>
        <v>Faible</v>
      </c>
      <c r="I148" t="s">
        <v>253</v>
      </c>
      <c r="J148" t="s">
        <v>257</v>
      </c>
      <c r="K148" t="s">
        <v>253</v>
      </c>
      <c r="L148" t="s">
        <v>253</v>
      </c>
      <c r="M148" t="s">
        <v>257</v>
      </c>
      <c r="N148" t="s">
        <v>256</v>
      </c>
    </row>
    <row r="149" spans="1:14" x14ac:dyDescent="0.25">
      <c r="A149">
        <v>2019</v>
      </c>
      <c r="B149" t="s">
        <v>200</v>
      </c>
      <c r="C149" t="str">
        <f t="shared" si="4"/>
        <v>Hauts-de-FranceCadres de la banque et des assurances</v>
      </c>
      <c r="D149" t="s">
        <v>83</v>
      </c>
      <c r="E149" s="2">
        <v>32</v>
      </c>
      <c r="F149" t="s">
        <v>18</v>
      </c>
      <c r="G149" s="20">
        <v>5</v>
      </c>
      <c r="H149" s="20" t="str">
        <f t="shared" si="5"/>
        <v>Très fort</v>
      </c>
      <c r="I149" t="s">
        <v>253</v>
      </c>
      <c r="J149" t="s">
        <v>257</v>
      </c>
      <c r="K149" t="s">
        <v>253</v>
      </c>
      <c r="L149" t="s">
        <v>253</v>
      </c>
      <c r="M149" t="s">
        <v>257</v>
      </c>
      <c r="N149" t="s">
        <v>256</v>
      </c>
    </row>
    <row r="150" spans="1:14" x14ac:dyDescent="0.25">
      <c r="A150">
        <v>2019</v>
      </c>
      <c r="B150" t="s">
        <v>200</v>
      </c>
      <c r="C150" t="str">
        <f t="shared" si="4"/>
        <v>Grand EstCadres de la banque et des assurances</v>
      </c>
      <c r="D150" t="s">
        <v>83</v>
      </c>
      <c r="E150" s="2">
        <v>44</v>
      </c>
      <c r="F150" t="s">
        <v>19</v>
      </c>
      <c r="G150" s="20">
        <v>2</v>
      </c>
      <c r="H150" s="20" t="str">
        <f t="shared" si="5"/>
        <v>Faible</v>
      </c>
      <c r="I150" t="s">
        <v>253</v>
      </c>
      <c r="J150" t="s">
        <v>257</v>
      </c>
      <c r="K150" t="s">
        <v>253</v>
      </c>
      <c r="L150" t="s">
        <v>253</v>
      </c>
      <c r="M150" t="s">
        <v>257</v>
      </c>
      <c r="N150" t="s">
        <v>256</v>
      </c>
    </row>
    <row r="151" spans="1:14" x14ac:dyDescent="0.25">
      <c r="A151">
        <v>2019</v>
      </c>
      <c r="B151" t="s">
        <v>200</v>
      </c>
      <c r="C151" t="str">
        <f t="shared" si="4"/>
        <v>Pays de la LoireCadres de la banque et des assurances</v>
      </c>
      <c r="D151" t="s">
        <v>83</v>
      </c>
      <c r="E151" s="2">
        <v>52</v>
      </c>
      <c r="F151" t="s">
        <v>14</v>
      </c>
      <c r="G151" s="20">
        <v>4</v>
      </c>
      <c r="H151" s="20" t="str">
        <f t="shared" si="5"/>
        <v>Fort</v>
      </c>
      <c r="I151" t="s">
        <v>253</v>
      </c>
      <c r="J151" t="s">
        <v>257</v>
      </c>
      <c r="K151" t="s">
        <v>253</v>
      </c>
      <c r="L151" t="s">
        <v>253</v>
      </c>
      <c r="M151" t="s">
        <v>257</v>
      </c>
      <c r="N151" t="s">
        <v>256</v>
      </c>
    </row>
    <row r="152" spans="1:14" x14ac:dyDescent="0.25">
      <c r="A152">
        <v>2019</v>
      </c>
      <c r="B152" t="s">
        <v>201</v>
      </c>
      <c r="C152" t="str">
        <f t="shared" si="4"/>
        <v>BretagneCadres du bâtiment et des travaux publics</v>
      </c>
      <c r="D152" t="s">
        <v>72</v>
      </c>
      <c r="E152" s="2">
        <v>53</v>
      </c>
      <c r="F152" t="s">
        <v>9</v>
      </c>
      <c r="G152" s="20">
        <v>5</v>
      </c>
      <c r="H152" s="20" t="str">
        <f t="shared" si="5"/>
        <v>Très fort</v>
      </c>
      <c r="I152" t="s">
        <v>257</v>
      </c>
      <c r="J152" t="s">
        <v>254</v>
      </c>
      <c r="K152" t="s">
        <v>253</v>
      </c>
      <c r="L152" t="s">
        <v>253</v>
      </c>
      <c r="M152" t="s">
        <v>256</v>
      </c>
      <c r="N152" t="s">
        <v>254</v>
      </c>
    </row>
    <row r="153" spans="1:14" x14ac:dyDescent="0.25">
      <c r="A153">
        <v>2019</v>
      </c>
      <c r="B153" t="s">
        <v>200</v>
      </c>
      <c r="C153" t="str">
        <f t="shared" si="4"/>
        <v>Nouvelle AquitaineCadres de la banque et des assurances</v>
      </c>
      <c r="D153" t="s">
        <v>83</v>
      </c>
      <c r="E153" s="2">
        <v>75</v>
      </c>
      <c r="F153" t="s">
        <v>165</v>
      </c>
      <c r="G153" s="20">
        <v>4</v>
      </c>
      <c r="H153" s="20" t="str">
        <f t="shared" si="5"/>
        <v>Fort</v>
      </c>
      <c r="I153" t="s">
        <v>253</v>
      </c>
      <c r="J153" t="s">
        <v>257</v>
      </c>
      <c r="K153" t="s">
        <v>253</v>
      </c>
      <c r="L153" t="s">
        <v>253</v>
      </c>
      <c r="M153" t="s">
        <v>257</v>
      </c>
      <c r="N153" t="s">
        <v>256</v>
      </c>
    </row>
    <row r="154" spans="1:14" x14ac:dyDescent="0.25">
      <c r="A154">
        <v>2019</v>
      </c>
      <c r="B154" t="s">
        <v>200</v>
      </c>
      <c r="C154" t="str">
        <f t="shared" si="4"/>
        <v>OccitanieCadres de la banque et des assurances</v>
      </c>
      <c r="D154" t="s">
        <v>83</v>
      </c>
      <c r="E154" s="2">
        <v>76</v>
      </c>
      <c r="F154" t="s">
        <v>15</v>
      </c>
      <c r="G154" s="20">
        <v>1</v>
      </c>
      <c r="H154" s="20" t="str">
        <f t="shared" si="5"/>
        <v>Très faible</v>
      </c>
      <c r="I154" t="s">
        <v>253</v>
      </c>
      <c r="J154" t="s">
        <v>257</v>
      </c>
      <c r="K154" t="s">
        <v>253</v>
      </c>
      <c r="L154" t="s">
        <v>253</v>
      </c>
      <c r="M154" t="s">
        <v>257</v>
      </c>
      <c r="N154" t="s">
        <v>256</v>
      </c>
    </row>
    <row r="155" spans="1:14" x14ac:dyDescent="0.25">
      <c r="A155">
        <v>2019</v>
      </c>
      <c r="B155" t="s">
        <v>200</v>
      </c>
      <c r="C155" t="str">
        <f t="shared" si="4"/>
        <v>Auvergne-Rhône-AlpesCadres de la banque et des assurances</v>
      </c>
      <c r="D155" t="s">
        <v>83</v>
      </c>
      <c r="E155" s="2">
        <v>84</v>
      </c>
      <c r="F155" t="s">
        <v>7</v>
      </c>
      <c r="G155" s="20">
        <v>2</v>
      </c>
      <c r="H155" s="20" t="str">
        <f t="shared" si="5"/>
        <v>Faible</v>
      </c>
      <c r="I155" t="s">
        <v>253</v>
      </c>
      <c r="J155" t="s">
        <v>257</v>
      </c>
      <c r="K155" t="s">
        <v>253</v>
      </c>
      <c r="L155" t="s">
        <v>253</v>
      </c>
      <c r="M155" t="s">
        <v>257</v>
      </c>
      <c r="N155" t="s">
        <v>256</v>
      </c>
    </row>
    <row r="156" spans="1:14" x14ac:dyDescent="0.25">
      <c r="A156">
        <v>2019</v>
      </c>
      <c r="B156" t="s">
        <v>201</v>
      </c>
      <c r="C156" t="str">
        <f t="shared" si="4"/>
        <v>Provence-Alpes-Côte d'AzurCadres du bâtiment et des travaux publics</v>
      </c>
      <c r="D156" t="s">
        <v>72</v>
      </c>
      <c r="E156" s="2">
        <v>93</v>
      </c>
      <c r="F156" t="s">
        <v>17</v>
      </c>
      <c r="G156" s="20">
        <v>5</v>
      </c>
      <c r="H156" s="20" t="str">
        <f t="shared" si="5"/>
        <v>Très fort</v>
      </c>
      <c r="I156" t="s">
        <v>257</v>
      </c>
      <c r="J156" t="s">
        <v>254</v>
      </c>
      <c r="K156" t="s">
        <v>253</v>
      </c>
      <c r="L156" t="s">
        <v>253</v>
      </c>
      <c r="M156" t="s">
        <v>256</v>
      </c>
      <c r="N156" t="s">
        <v>254</v>
      </c>
    </row>
    <row r="157" spans="1:14" x14ac:dyDescent="0.25">
      <c r="A157">
        <v>2019</v>
      </c>
      <c r="B157" t="s">
        <v>201</v>
      </c>
      <c r="C157" t="str">
        <f t="shared" si="4"/>
        <v>CorseCadres du bâtiment et des travaux publics</v>
      </c>
      <c r="D157" t="s">
        <v>72</v>
      </c>
      <c r="E157" s="2">
        <v>94</v>
      </c>
      <c r="F157" t="s">
        <v>11</v>
      </c>
      <c r="G157" s="20">
        <v>5</v>
      </c>
      <c r="H157" s="20" t="str">
        <f t="shared" si="5"/>
        <v>Très fort</v>
      </c>
      <c r="I157" t="s">
        <v>257</v>
      </c>
      <c r="J157" t="s">
        <v>256</v>
      </c>
      <c r="K157" t="s">
        <v>253</v>
      </c>
      <c r="L157" t="s">
        <v>253</v>
      </c>
      <c r="M157" t="s">
        <v>256</v>
      </c>
      <c r="N157" t="s">
        <v>254</v>
      </c>
    </row>
    <row r="158" spans="1:14" x14ac:dyDescent="0.25">
      <c r="A158">
        <v>2019</v>
      </c>
      <c r="B158" t="s">
        <v>202</v>
      </c>
      <c r="C158" t="str">
        <f t="shared" si="4"/>
        <v>Île-de-FranceCadres des services administratifs, comptables et financiers</v>
      </c>
      <c r="D158" t="s">
        <v>52</v>
      </c>
      <c r="E158" s="2">
        <v>11</v>
      </c>
      <c r="F158" t="s">
        <v>12</v>
      </c>
      <c r="G158" s="20">
        <v>4</v>
      </c>
      <c r="H158" s="20" t="str">
        <f t="shared" si="5"/>
        <v>Fort</v>
      </c>
      <c r="I158" t="s">
        <v>256</v>
      </c>
      <c r="J158" t="s">
        <v>254</v>
      </c>
      <c r="K158" t="s">
        <v>253</v>
      </c>
      <c r="L158" t="s">
        <v>253</v>
      </c>
      <c r="M158" t="s">
        <v>253</v>
      </c>
      <c r="N158" t="s">
        <v>255</v>
      </c>
    </row>
    <row r="159" spans="1:14" x14ac:dyDescent="0.25">
      <c r="A159">
        <v>2019</v>
      </c>
      <c r="B159" t="s">
        <v>202</v>
      </c>
      <c r="C159" t="str">
        <f t="shared" si="4"/>
        <v>Centre-Val de LoireCadres des services administratifs, comptables et financiers</v>
      </c>
      <c r="D159" t="s">
        <v>52</v>
      </c>
      <c r="E159" s="2">
        <v>24</v>
      </c>
      <c r="F159" t="s">
        <v>10</v>
      </c>
      <c r="G159" s="20">
        <v>5</v>
      </c>
      <c r="H159" s="20" t="str">
        <f t="shared" si="5"/>
        <v>Très fort</v>
      </c>
      <c r="I159" t="s">
        <v>257</v>
      </c>
      <c r="J159" t="s">
        <v>254</v>
      </c>
      <c r="K159" t="s">
        <v>253</v>
      </c>
      <c r="L159" t="s">
        <v>253</v>
      </c>
      <c r="M159" t="s">
        <v>253</v>
      </c>
      <c r="N159" t="s">
        <v>255</v>
      </c>
    </row>
    <row r="160" spans="1:14" x14ac:dyDescent="0.25">
      <c r="A160">
        <v>2019</v>
      </c>
      <c r="B160" t="s">
        <v>202</v>
      </c>
      <c r="C160" t="str">
        <f t="shared" si="4"/>
        <v>Bourgogne-Franche-ComtéCadres des services administratifs, comptables et financiers</v>
      </c>
      <c r="D160" t="s">
        <v>52</v>
      </c>
      <c r="E160" s="2">
        <v>27</v>
      </c>
      <c r="F160" t="s">
        <v>8</v>
      </c>
      <c r="G160" s="20">
        <v>5</v>
      </c>
      <c r="H160" s="20" t="str">
        <f t="shared" si="5"/>
        <v>Très fort</v>
      </c>
      <c r="I160" t="s">
        <v>257</v>
      </c>
      <c r="J160" t="s">
        <v>254</v>
      </c>
      <c r="K160" t="s">
        <v>253</v>
      </c>
      <c r="L160" t="s">
        <v>253</v>
      </c>
      <c r="M160" t="s">
        <v>253</v>
      </c>
      <c r="N160" t="s">
        <v>255</v>
      </c>
    </row>
    <row r="161" spans="1:14" x14ac:dyDescent="0.25">
      <c r="A161">
        <v>2019</v>
      </c>
      <c r="B161" t="s">
        <v>202</v>
      </c>
      <c r="C161" t="str">
        <f t="shared" si="4"/>
        <v>NormandieCadres des services administratifs, comptables et financiers</v>
      </c>
      <c r="D161" t="s">
        <v>52</v>
      </c>
      <c r="E161" s="2">
        <v>28</v>
      </c>
      <c r="F161" t="s">
        <v>13</v>
      </c>
      <c r="G161" s="20">
        <v>5</v>
      </c>
      <c r="H161" s="20" t="str">
        <f t="shared" si="5"/>
        <v>Très fort</v>
      </c>
      <c r="I161" t="s">
        <v>254</v>
      </c>
      <c r="J161" t="s">
        <v>254</v>
      </c>
      <c r="K161" t="s">
        <v>253</v>
      </c>
      <c r="L161" t="s">
        <v>253</v>
      </c>
      <c r="M161" t="s">
        <v>253</v>
      </c>
      <c r="N161" t="s">
        <v>255</v>
      </c>
    </row>
    <row r="162" spans="1:14" x14ac:dyDescent="0.25">
      <c r="A162">
        <v>2019</v>
      </c>
      <c r="B162" t="s">
        <v>202</v>
      </c>
      <c r="C162" t="str">
        <f t="shared" si="4"/>
        <v>Hauts-de-FranceCadres des services administratifs, comptables et financiers</v>
      </c>
      <c r="D162" t="s">
        <v>52</v>
      </c>
      <c r="E162" s="2">
        <v>32</v>
      </c>
      <c r="F162" t="s">
        <v>18</v>
      </c>
      <c r="G162" s="20">
        <v>5</v>
      </c>
      <c r="H162" s="20" t="str">
        <f t="shared" si="5"/>
        <v>Très fort</v>
      </c>
      <c r="I162" t="s">
        <v>254</v>
      </c>
      <c r="J162" t="s">
        <v>254</v>
      </c>
      <c r="K162" t="s">
        <v>253</v>
      </c>
      <c r="L162" t="s">
        <v>253</v>
      </c>
      <c r="M162" t="s">
        <v>253</v>
      </c>
      <c r="N162" t="s">
        <v>255</v>
      </c>
    </row>
    <row r="163" spans="1:14" x14ac:dyDescent="0.25">
      <c r="A163">
        <v>2019</v>
      </c>
      <c r="B163" t="s">
        <v>202</v>
      </c>
      <c r="C163" t="str">
        <f t="shared" si="4"/>
        <v>Grand EstCadres des services administratifs, comptables et financiers</v>
      </c>
      <c r="D163" t="s">
        <v>52</v>
      </c>
      <c r="E163" s="2">
        <v>44</v>
      </c>
      <c r="F163" t="s">
        <v>19</v>
      </c>
      <c r="G163" s="20">
        <v>5</v>
      </c>
      <c r="H163" s="20" t="str">
        <f t="shared" si="5"/>
        <v>Très fort</v>
      </c>
      <c r="I163" t="s">
        <v>254</v>
      </c>
      <c r="J163" t="s">
        <v>254</v>
      </c>
      <c r="K163" t="s">
        <v>253</v>
      </c>
      <c r="L163" t="s">
        <v>253</v>
      </c>
      <c r="M163" t="s">
        <v>253</v>
      </c>
      <c r="N163" t="s">
        <v>255</v>
      </c>
    </row>
    <row r="164" spans="1:14" x14ac:dyDescent="0.25">
      <c r="A164">
        <v>2019</v>
      </c>
      <c r="B164" t="s">
        <v>202</v>
      </c>
      <c r="C164" t="str">
        <f t="shared" si="4"/>
        <v>Pays de la LoireCadres des services administratifs, comptables et financiers</v>
      </c>
      <c r="D164" t="s">
        <v>52</v>
      </c>
      <c r="E164" s="2">
        <v>52</v>
      </c>
      <c r="F164" t="s">
        <v>14</v>
      </c>
      <c r="G164" s="20">
        <v>5</v>
      </c>
      <c r="H164" s="20" t="str">
        <f t="shared" si="5"/>
        <v>Très fort</v>
      </c>
      <c r="I164" t="s">
        <v>257</v>
      </c>
      <c r="J164" t="s">
        <v>254</v>
      </c>
      <c r="K164" t="s">
        <v>253</v>
      </c>
      <c r="L164" t="s">
        <v>253</v>
      </c>
      <c r="M164" t="s">
        <v>253</v>
      </c>
      <c r="N164" t="s">
        <v>255</v>
      </c>
    </row>
    <row r="165" spans="1:14" x14ac:dyDescent="0.25">
      <c r="A165">
        <v>2019</v>
      </c>
      <c r="B165" t="s">
        <v>203</v>
      </c>
      <c r="C165" t="str">
        <f t="shared" si="4"/>
        <v>BretagneOuvriers non qualifiés de l'électricité et de l'électronique</v>
      </c>
      <c r="D165" t="s">
        <v>115</v>
      </c>
      <c r="E165" s="2">
        <v>53</v>
      </c>
      <c r="F165" t="s">
        <v>9</v>
      </c>
      <c r="G165" s="20">
        <v>4</v>
      </c>
      <c r="H165" s="20" t="str">
        <f t="shared" si="5"/>
        <v>Fort</v>
      </c>
      <c r="I165" t="s">
        <v>257</v>
      </c>
      <c r="J165" t="s">
        <v>254</v>
      </c>
      <c r="K165" t="s">
        <v>256</v>
      </c>
      <c r="L165" t="s">
        <v>254</v>
      </c>
      <c r="M165" t="s">
        <v>254</v>
      </c>
      <c r="N165" t="s">
        <v>256</v>
      </c>
    </row>
    <row r="166" spans="1:14" x14ac:dyDescent="0.25">
      <c r="A166">
        <v>2019</v>
      </c>
      <c r="B166" t="s">
        <v>202</v>
      </c>
      <c r="C166" t="str">
        <f t="shared" si="4"/>
        <v>Nouvelle AquitaineCadres des services administratifs, comptables et financiers</v>
      </c>
      <c r="D166" t="s">
        <v>52</v>
      </c>
      <c r="E166" s="2">
        <v>75</v>
      </c>
      <c r="F166" t="s">
        <v>165</v>
      </c>
      <c r="G166" s="20">
        <v>5</v>
      </c>
      <c r="H166" s="20" t="str">
        <f t="shared" si="5"/>
        <v>Très fort</v>
      </c>
      <c r="I166" t="s">
        <v>257</v>
      </c>
      <c r="J166" t="s">
        <v>254</v>
      </c>
      <c r="K166" t="s">
        <v>253</v>
      </c>
      <c r="L166" t="s">
        <v>253</v>
      </c>
      <c r="M166" t="s">
        <v>253</v>
      </c>
      <c r="N166" t="s">
        <v>255</v>
      </c>
    </row>
    <row r="167" spans="1:14" x14ac:dyDescent="0.25">
      <c r="A167">
        <v>2019</v>
      </c>
      <c r="B167" t="s">
        <v>202</v>
      </c>
      <c r="C167" t="str">
        <f t="shared" si="4"/>
        <v>OccitanieCadres des services administratifs, comptables et financiers</v>
      </c>
      <c r="D167" t="s">
        <v>52</v>
      </c>
      <c r="E167" s="2">
        <v>76</v>
      </c>
      <c r="F167" t="s">
        <v>15</v>
      </c>
      <c r="G167" s="20">
        <v>5</v>
      </c>
      <c r="H167" s="20" t="str">
        <f t="shared" si="5"/>
        <v>Très fort</v>
      </c>
      <c r="I167" t="s">
        <v>254</v>
      </c>
      <c r="J167" t="s">
        <v>254</v>
      </c>
      <c r="K167" t="s">
        <v>253</v>
      </c>
      <c r="L167" t="s">
        <v>253</v>
      </c>
      <c r="M167" t="s">
        <v>253</v>
      </c>
      <c r="N167" t="s">
        <v>255</v>
      </c>
    </row>
    <row r="168" spans="1:14" x14ac:dyDescent="0.25">
      <c r="A168">
        <v>2019</v>
      </c>
      <c r="B168" t="s">
        <v>202</v>
      </c>
      <c r="C168" t="str">
        <f t="shared" si="4"/>
        <v>Auvergne-Rhône-AlpesCadres des services administratifs, comptables et financiers</v>
      </c>
      <c r="D168" t="s">
        <v>52</v>
      </c>
      <c r="E168" s="2">
        <v>84</v>
      </c>
      <c r="F168" t="s">
        <v>7</v>
      </c>
      <c r="G168" s="20">
        <v>5</v>
      </c>
      <c r="H168" s="20" t="str">
        <f t="shared" si="5"/>
        <v>Très fort</v>
      </c>
      <c r="I168" t="s">
        <v>257</v>
      </c>
      <c r="J168" t="s">
        <v>254</v>
      </c>
      <c r="K168" t="s">
        <v>253</v>
      </c>
      <c r="L168" t="s">
        <v>253</v>
      </c>
      <c r="M168" t="s">
        <v>253</v>
      </c>
      <c r="N168" t="s">
        <v>255</v>
      </c>
    </row>
    <row r="169" spans="1:14" x14ac:dyDescent="0.25">
      <c r="A169">
        <v>2019</v>
      </c>
      <c r="B169" t="s">
        <v>203</v>
      </c>
      <c r="C169" t="str">
        <f t="shared" si="4"/>
        <v>Provence-Alpes-Côte d'AzurOuvriers non qualifiés de l'électricité et de l'électronique</v>
      </c>
      <c r="D169" t="s">
        <v>115</v>
      </c>
      <c r="E169" s="2">
        <v>93</v>
      </c>
      <c r="F169" t="s">
        <v>17</v>
      </c>
      <c r="G169" s="20">
        <v>5</v>
      </c>
      <c r="H169" s="20" t="str">
        <f t="shared" si="5"/>
        <v>Très fort</v>
      </c>
      <c r="I169" t="s">
        <v>257</v>
      </c>
      <c r="J169" t="s">
        <v>254</v>
      </c>
      <c r="K169" t="s">
        <v>254</v>
      </c>
      <c r="L169" t="s">
        <v>254</v>
      </c>
      <c r="M169" t="s">
        <v>254</v>
      </c>
      <c r="N169" t="s">
        <v>256</v>
      </c>
    </row>
    <row r="170" spans="1:14" x14ac:dyDescent="0.25">
      <c r="A170">
        <v>2019</v>
      </c>
      <c r="B170" t="s">
        <v>203</v>
      </c>
      <c r="C170" t="str">
        <f t="shared" si="4"/>
        <v>CorseOuvriers non qualifiés de l'électricité et de l'électronique</v>
      </c>
      <c r="D170" t="s">
        <v>115</v>
      </c>
      <c r="E170" s="2">
        <v>94</v>
      </c>
      <c r="F170" t="s">
        <v>11</v>
      </c>
      <c r="G170" s="20">
        <v>1</v>
      </c>
      <c r="H170" s="20" t="str">
        <f t="shared" si="5"/>
        <v>Très faible</v>
      </c>
      <c r="I170" t="s">
        <v>256</v>
      </c>
      <c r="J170" t="s">
        <v>257</v>
      </c>
      <c r="K170" t="s">
        <v>255</v>
      </c>
      <c r="L170" t="s">
        <v>254</v>
      </c>
      <c r="M170" t="s">
        <v>254</v>
      </c>
      <c r="N170" t="s">
        <v>256</v>
      </c>
    </row>
    <row r="171" spans="1:14" x14ac:dyDescent="0.25">
      <c r="A171">
        <v>2019</v>
      </c>
      <c r="B171" t="s">
        <v>204</v>
      </c>
      <c r="C171" t="str">
        <f t="shared" si="4"/>
        <v>Île-de-FranceCadres des transports, de la logistique et navigants de l'aviation</v>
      </c>
      <c r="D171" t="s">
        <v>74</v>
      </c>
      <c r="E171" s="2">
        <v>11</v>
      </c>
      <c r="F171" t="s">
        <v>12</v>
      </c>
      <c r="G171" s="20">
        <v>5</v>
      </c>
      <c r="H171" s="20" t="str">
        <f t="shared" si="5"/>
        <v>Très fort</v>
      </c>
      <c r="I171" t="s">
        <v>255</v>
      </c>
      <c r="J171" t="s">
        <v>257</v>
      </c>
      <c r="K171" t="s">
        <v>253</v>
      </c>
      <c r="L171" t="s">
        <v>255</v>
      </c>
      <c r="M171" t="s">
        <v>257</v>
      </c>
      <c r="N171" t="s">
        <v>256</v>
      </c>
    </row>
    <row r="172" spans="1:14" x14ac:dyDescent="0.25">
      <c r="A172">
        <v>2019</v>
      </c>
      <c r="B172" t="s">
        <v>204</v>
      </c>
      <c r="C172" t="str">
        <f t="shared" si="4"/>
        <v>Centre-Val de LoireCadres des transports, de la logistique et navigants de l'aviation</v>
      </c>
      <c r="D172" t="s">
        <v>74</v>
      </c>
      <c r="E172" s="2">
        <v>24</v>
      </c>
      <c r="F172" t="s">
        <v>10</v>
      </c>
      <c r="G172" s="20">
        <v>5</v>
      </c>
      <c r="H172" s="20" t="str">
        <f t="shared" si="5"/>
        <v>Très fort</v>
      </c>
      <c r="I172" t="s">
        <v>256</v>
      </c>
      <c r="J172" t="s">
        <v>257</v>
      </c>
      <c r="K172" t="s">
        <v>253</v>
      </c>
      <c r="L172" t="s">
        <v>253</v>
      </c>
      <c r="M172" t="s">
        <v>257</v>
      </c>
      <c r="N172" t="s">
        <v>254</v>
      </c>
    </row>
    <row r="173" spans="1:14" x14ac:dyDescent="0.25">
      <c r="A173">
        <v>2019</v>
      </c>
      <c r="B173" t="s">
        <v>204</v>
      </c>
      <c r="C173" t="str">
        <f t="shared" si="4"/>
        <v>Bourgogne-Franche-ComtéCadres des transports, de la logistique et navigants de l'aviation</v>
      </c>
      <c r="D173" t="s">
        <v>74</v>
      </c>
      <c r="E173" s="2">
        <v>27</v>
      </c>
      <c r="F173" t="s">
        <v>8</v>
      </c>
      <c r="G173" s="20">
        <v>5</v>
      </c>
      <c r="H173" s="20" t="str">
        <f t="shared" si="5"/>
        <v>Très fort</v>
      </c>
      <c r="I173" t="s">
        <v>256</v>
      </c>
      <c r="J173" t="s">
        <v>257</v>
      </c>
      <c r="K173" t="s">
        <v>253</v>
      </c>
      <c r="L173" t="s">
        <v>253</v>
      </c>
      <c r="M173" t="s">
        <v>257</v>
      </c>
      <c r="N173" t="s">
        <v>254</v>
      </c>
    </row>
    <row r="174" spans="1:14" x14ac:dyDescent="0.25">
      <c r="A174">
        <v>2019</v>
      </c>
      <c r="B174" t="s">
        <v>204</v>
      </c>
      <c r="C174" t="str">
        <f t="shared" si="4"/>
        <v>NormandieCadres des transports, de la logistique et navigants de l'aviation</v>
      </c>
      <c r="D174" t="s">
        <v>74</v>
      </c>
      <c r="E174" s="2">
        <v>28</v>
      </c>
      <c r="F174" t="s">
        <v>13</v>
      </c>
      <c r="G174" s="20">
        <v>5</v>
      </c>
      <c r="H174" s="20" t="str">
        <f t="shared" si="5"/>
        <v>Très fort</v>
      </c>
      <c r="I174" t="s">
        <v>255</v>
      </c>
      <c r="J174" t="s">
        <v>257</v>
      </c>
      <c r="K174" t="s">
        <v>253</v>
      </c>
      <c r="L174" t="s">
        <v>253</v>
      </c>
      <c r="M174" t="s">
        <v>257</v>
      </c>
      <c r="N174" t="s">
        <v>254</v>
      </c>
    </row>
    <row r="175" spans="1:14" x14ac:dyDescent="0.25">
      <c r="A175">
        <v>2019</v>
      </c>
      <c r="B175" t="s">
        <v>204</v>
      </c>
      <c r="C175" t="str">
        <f t="shared" si="4"/>
        <v>Hauts-de-FranceCadres des transports, de la logistique et navigants de l'aviation</v>
      </c>
      <c r="D175" t="s">
        <v>74</v>
      </c>
      <c r="E175" s="2">
        <v>32</v>
      </c>
      <c r="F175" t="s">
        <v>18</v>
      </c>
      <c r="G175" s="20">
        <v>5</v>
      </c>
      <c r="H175" s="20" t="str">
        <f t="shared" si="5"/>
        <v>Très fort</v>
      </c>
      <c r="I175" t="s">
        <v>256</v>
      </c>
      <c r="J175" t="s">
        <v>257</v>
      </c>
      <c r="K175" t="s">
        <v>253</v>
      </c>
      <c r="L175" t="s">
        <v>253</v>
      </c>
      <c r="M175" t="s">
        <v>257</v>
      </c>
      <c r="N175" t="s">
        <v>254</v>
      </c>
    </row>
    <row r="176" spans="1:14" x14ac:dyDescent="0.25">
      <c r="A176">
        <v>2019</v>
      </c>
      <c r="B176" t="s">
        <v>204</v>
      </c>
      <c r="C176" t="str">
        <f t="shared" si="4"/>
        <v>Grand EstCadres des transports, de la logistique et navigants de l'aviation</v>
      </c>
      <c r="D176" t="s">
        <v>74</v>
      </c>
      <c r="E176" s="2">
        <v>44</v>
      </c>
      <c r="F176" t="s">
        <v>19</v>
      </c>
      <c r="G176" s="20">
        <v>5</v>
      </c>
      <c r="H176" s="20" t="str">
        <f t="shared" si="5"/>
        <v>Très fort</v>
      </c>
      <c r="I176" t="s">
        <v>255</v>
      </c>
      <c r="J176" t="s">
        <v>257</v>
      </c>
      <c r="K176" t="s">
        <v>253</v>
      </c>
      <c r="L176" t="s">
        <v>253</v>
      </c>
      <c r="M176" t="s">
        <v>257</v>
      </c>
      <c r="N176" t="s">
        <v>254</v>
      </c>
    </row>
    <row r="177" spans="1:14" x14ac:dyDescent="0.25">
      <c r="A177">
        <v>2019</v>
      </c>
      <c r="B177" t="s">
        <v>204</v>
      </c>
      <c r="C177" t="str">
        <f t="shared" si="4"/>
        <v>Pays de la LoireCadres des transports, de la logistique et navigants de l'aviation</v>
      </c>
      <c r="D177" t="s">
        <v>74</v>
      </c>
      <c r="E177" s="2">
        <v>52</v>
      </c>
      <c r="F177" t="s">
        <v>14</v>
      </c>
      <c r="G177" s="20">
        <v>5</v>
      </c>
      <c r="H177" s="20" t="str">
        <f t="shared" si="5"/>
        <v>Très fort</v>
      </c>
      <c r="I177" t="s">
        <v>256</v>
      </c>
      <c r="J177" t="s">
        <v>257</v>
      </c>
      <c r="K177" t="s">
        <v>253</v>
      </c>
      <c r="L177" t="s">
        <v>253</v>
      </c>
      <c r="M177" t="s">
        <v>257</v>
      </c>
      <c r="N177" t="s">
        <v>254</v>
      </c>
    </row>
    <row r="178" spans="1:14" x14ac:dyDescent="0.25">
      <c r="A178">
        <v>2019</v>
      </c>
      <c r="B178" t="s">
        <v>205</v>
      </c>
      <c r="C178" t="str">
        <f t="shared" si="4"/>
        <v>BretagneOuvriers qualifiés de l'électricité et de l'électronique</v>
      </c>
      <c r="D178" t="s">
        <v>112</v>
      </c>
      <c r="E178" s="2">
        <v>53</v>
      </c>
      <c r="F178" t="s">
        <v>9</v>
      </c>
      <c r="G178" s="20">
        <v>3</v>
      </c>
      <c r="H178" s="20" t="str">
        <f t="shared" si="5"/>
        <v>Moyen</v>
      </c>
      <c r="I178" t="s">
        <v>257</v>
      </c>
      <c r="J178" t="s">
        <v>256</v>
      </c>
      <c r="K178" t="s">
        <v>254</v>
      </c>
      <c r="L178" t="s">
        <v>254</v>
      </c>
      <c r="M178" t="s">
        <v>255</v>
      </c>
      <c r="N178" t="s">
        <v>257</v>
      </c>
    </row>
    <row r="179" spans="1:14" x14ac:dyDescent="0.25">
      <c r="A179">
        <v>2019</v>
      </c>
      <c r="B179" t="s">
        <v>204</v>
      </c>
      <c r="C179" t="str">
        <f t="shared" si="4"/>
        <v>Nouvelle AquitaineCadres des transports, de la logistique et navigants de l'aviation</v>
      </c>
      <c r="D179" t="s">
        <v>74</v>
      </c>
      <c r="E179" s="2">
        <v>75</v>
      </c>
      <c r="F179" t="s">
        <v>165</v>
      </c>
      <c r="G179" s="20">
        <v>5</v>
      </c>
      <c r="H179" s="20" t="str">
        <f t="shared" si="5"/>
        <v>Très fort</v>
      </c>
      <c r="I179" t="s">
        <v>255</v>
      </c>
      <c r="J179" t="s">
        <v>257</v>
      </c>
      <c r="K179" t="s">
        <v>253</v>
      </c>
      <c r="L179" t="s">
        <v>253</v>
      </c>
      <c r="M179" t="s">
        <v>257</v>
      </c>
      <c r="N179" t="s">
        <v>254</v>
      </c>
    </row>
    <row r="180" spans="1:14" x14ac:dyDescent="0.25">
      <c r="A180">
        <v>2019</v>
      </c>
      <c r="B180" t="s">
        <v>204</v>
      </c>
      <c r="C180" t="str">
        <f t="shared" si="4"/>
        <v>OccitanieCadres des transports, de la logistique et navigants de l'aviation</v>
      </c>
      <c r="D180" t="s">
        <v>74</v>
      </c>
      <c r="E180" s="2">
        <v>76</v>
      </c>
      <c r="F180" t="s">
        <v>15</v>
      </c>
      <c r="G180" s="20">
        <v>3</v>
      </c>
      <c r="H180" s="20" t="str">
        <f t="shared" si="5"/>
        <v>Moyen</v>
      </c>
      <c r="I180" t="s">
        <v>255</v>
      </c>
      <c r="J180" t="s">
        <v>254</v>
      </c>
      <c r="K180" t="s">
        <v>253</v>
      </c>
      <c r="L180" t="s">
        <v>255</v>
      </c>
      <c r="M180" t="s">
        <v>257</v>
      </c>
      <c r="N180" t="s">
        <v>256</v>
      </c>
    </row>
    <row r="181" spans="1:14" x14ac:dyDescent="0.25">
      <c r="A181">
        <v>2019</v>
      </c>
      <c r="B181" t="s">
        <v>204</v>
      </c>
      <c r="C181" t="str">
        <f t="shared" si="4"/>
        <v>Auvergne-Rhône-AlpesCadres des transports, de la logistique et navigants de l'aviation</v>
      </c>
      <c r="D181" t="s">
        <v>74</v>
      </c>
      <c r="E181" s="2">
        <v>84</v>
      </c>
      <c r="F181" t="s">
        <v>7</v>
      </c>
      <c r="G181" s="20">
        <v>5</v>
      </c>
      <c r="H181" s="20" t="str">
        <f t="shared" si="5"/>
        <v>Très fort</v>
      </c>
      <c r="I181" t="s">
        <v>255</v>
      </c>
      <c r="J181" t="s">
        <v>257</v>
      </c>
      <c r="K181" t="s">
        <v>253</v>
      </c>
      <c r="L181" t="s">
        <v>253</v>
      </c>
      <c r="M181" t="s">
        <v>257</v>
      </c>
      <c r="N181" t="s">
        <v>254</v>
      </c>
    </row>
    <row r="182" spans="1:14" x14ac:dyDescent="0.25">
      <c r="A182">
        <v>2019</v>
      </c>
      <c r="B182" t="s">
        <v>205</v>
      </c>
      <c r="C182" t="str">
        <f t="shared" si="4"/>
        <v>Provence-Alpes-Côte d'AzurOuvriers qualifiés de l'électricité et de l'électronique</v>
      </c>
      <c r="D182" t="s">
        <v>112</v>
      </c>
      <c r="E182" s="2">
        <v>93</v>
      </c>
      <c r="F182" t="s">
        <v>17</v>
      </c>
      <c r="G182" s="20">
        <v>5</v>
      </c>
      <c r="H182" s="20" t="str">
        <f t="shared" si="5"/>
        <v>Très fort</v>
      </c>
      <c r="I182" t="s">
        <v>257</v>
      </c>
      <c r="J182" t="s">
        <v>256</v>
      </c>
      <c r="K182" t="s">
        <v>256</v>
      </c>
      <c r="L182" t="s">
        <v>254</v>
      </c>
      <c r="M182" t="s">
        <v>255</v>
      </c>
      <c r="N182" t="s">
        <v>257</v>
      </c>
    </row>
    <row r="183" spans="1:14" x14ac:dyDescent="0.25">
      <c r="A183">
        <v>2019</v>
      </c>
      <c r="B183" t="s">
        <v>205</v>
      </c>
      <c r="C183" t="str">
        <f t="shared" si="4"/>
        <v>CorseOuvriers qualifiés de l'électricité et de l'électronique</v>
      </c>
      <c r="D183" t="s">
        <v>112</v>
      </c>
      <c r="E183" s="2">
        <v>94</v>
      </c>
      <c r="F183" t="s">
        <v>11</v>
      </c>
      <c r="G183" s="20">
        <v>4</v>
      </c>
      <c r="H183" s="20" t="str">
        <f t="shared" si="5"/>
        <v>Fort</v>
      </c>
      <c r="I183" t="s">
        <v>257</v>
      </c>
      <c r="J183" t="s">
        <v>257</v>
      </c>
      <c r="K183" t="s">
        <v>255</v>
      </c>
      <c r="L183" t="s">
        <v>254</v>
      </c>
      <c r="M183" t="s">
        <v>255</v>
      </c>
      <c r="N183" t="s">
        <v>257</v>
      </c>
    </row>
    <row r="184" spans="1:14" x14ac:dyDescent="0.25">
      <c r="A184">
        <v>2019</v>
      </c>
      <c r="B184" t="s">
        <v>201</v>
      </c>
      <c r="C184" t="str">
        <f t="shared" si="4"/>
        <v>Île-de-FranceCadres du bâtiment et des travaux publics</v>
      </c>
      <c r="D184" t="s">
        <v>72</v>
      </c>
      <c r="E184" s="2">
        <v>11</v>
      </c>
      <c r="F184" t="s">
        <v>12</v>
      </c>
      <c r="G184" s="20">
        <v>5</v>
      </c>
      <c r="H184" s="20" t="str">
        <f t="shared" si="5"/>
        <v>Très fort</v>
      </c>
      <c r="I184" t="s">
        <v>257</v>
      </c>
      <c r="J184" t="s">
        <v>254</v>
      </c>
      <c r="K184" t="s">
        <v>253</v>
      </c>
      <c r="L184" t="s">
        <v>253</v>
      </c>
      <c r="M184" t="s">
        <v>256</v>
      </c>
      <c r="N184" t="s">
        <v>254</v>
      </c>
    </row>
    <row r="185" spans="1:14" x14ac:dyDescent="0.25">
      <c r="A185">
        <v>2019</v>
      </c>
      <c r="B185" t="s">
        <v>201</v>
      </c>
      <c r="C185" t="str">
        <f t="shared" si="4"/>
        <v>Centre-Val de LoireCadres du bâtiment et des travaux publics</v>
      </c>
      <c r="D185" t="s">
        <v>72</v>
      </c>
      <c r="E185" s="2">
        <v>24</v>
      </c>
      <c r="F185" t="s">
        <v>10</v>
      </c>
      <c r="G185" s="20">
        <v>5</v>
      </c>
      <c r="H185" s="20" t="str">
        <f t="shared" si="5"/>
        <v>Très fort</v>
      </c>
      <c r="I185" t="s">
        <v>257</v>
      </c>
      <c r="J185" t="s">
        <v>256</v>
      </c>
      <c r="K185" t="s">
        <v>253</v>
      </c>
      <c r="L185" t="s">
        <v>253</v>
      </c>
      <c r="M185" t="s">
        <v>256</v>
      </c>
      <c r="N185" t="s">
        <v>254</v>
      </c>
    </row>
    <row r="186" spans="1:14" x14ac:dyDescent="0.25">
      <c r="A186">
        <v>2019</v>
      </c>
      <c r="B186" t="s">
        <v>201</v>
      </c>
      <c r="C186" t="str">
        <f t="shared" si="4"/>
        <v>Bourgogne-Franche-ComtéCadres du bâtiment et des travaux publics</v>
      </c>
      <c r="D186" t="s">
        <v>72</v>
      </c>
      <c r="E186" s="2">
        <v>27</v>
      </c>
      <c r="F186" t="s">
        <v>8</v>
      </c>
      <c r="G186" s="20">
        <v>5</v>
      </c>
      <c r="H186" s="20" t="str">
        <f t="shared" si="5"/>
        <v>Très fort</v>
      </c>
      <c r="I186" t="s">
        <v>257</v>
      </c>
      <c r="J186" t="s">
        <v>254</v>
      </c>
      <c r="K186" t="s">
        <v>253</v>
      </c>
      <c r="L186" t="s">
        <v>253</v>
      </c>
      <c r="M186" t="s">
        <v>256</v>
      </c>
      <c r="N186" t="s">
        <v>254</v>
      </c>
    </row>
    <row r="187" spans="1:14" x14ac:dyDescent="0.25">
      <c r="A187">
        <v>2019</v>
      </c>
      <c r="B187" t="s">
        <v>201</v>
      </c>
      <c r="C187" t="str">
        <f t="shared" si="4"/>
        <v>NormandieCadres du bâtiment et des travaux publics</v>
      </c>
      <c r="D187" t="s">
        <v>72</v>
      </c>
      <c r="E187" s="2">
        <v>28</v>
      </c>
      <c r="F187" t="s">
        <v>13</v>
      </c>
      <c r="G187" s="20">
        <v>5</v>
      </c>
      <c r="H187" s="20" t="str">
        <f t="shared" si="5"/>
        <v>Très fort</v>
      </c>
      <c r="I187" t="s">
        <v>257</v>
      </c>
      <c r="J187" t="s">
        <v>254</v>
      </c>
      <c r="K187" t="s">
        <v>253</v>
      </c>
      <c r="L187" t="s">
        <v>253</v>
      </c>
      <c r="M187" t="s">
        <v>256</v>
      </c>
      <c r="N187" t="s">
        <v>254</v>
      </c>
    </row>
    <row r="188" spans="1:14" x14ac:dyDescent="0.25">
      <c r="A188">
        <v>2019</v>
      </c>
      <c r="B188" t="s">
        <v>201</v>
      </c>
      <c r="C188" t="str">
        <f t="shared" si="4"/>
        <v>Hauts-de-FranceCadres du bâtiment et des travaux publics</v>
      </c>
      <c r="D188" t="s">
        <v>72</v>
      </c>
      <c r="E188" s="2">
        <v>32</v>
      </c>
      <c r="F188" t="s">
        <v>18</v>
      </c>
      <c r="G188" s="20">
        <v>5</v>
      </c>
      <c r="H188" s="20" t="str">
        <f t="shared" si="5"/>
        <v>Très fort</v>
      </c>
      <c r="I188" t="s">
        <v>257</v>
      </c>
      <c r="J188" t="s">
        <v>254</v>
      </c>
      <c r="K188" t="s">
        <v>253</v>
      </c>
      <c r="L188" t="s">
        <v>253</v>
      </c>
      <c r="M188" t="s">
        <v>256</v>
      </c>
      <c r="N188" t="s">
        <v>254</v>
      </c>
    </row>
    <row r="189" spans="1:14" x14ac:dyDescent="0.25">
      <c r="A189">
        <v>2019</v>
      </c>
      <c r="B189" t="s">
        <v>201</v>
      </c>
      <c r="C189" t="str">
        <f t="shared" si="4"/>
        <v>Grand EstCadres du bâtiment et des travaux publics</v>
      </c>
      <c r="D189" t="s">
        <v>72</v>
      </c>
      <c r="E189" s="2">
        <v>44</v>
      </c>
      <c r="F189" t="s">
        <v>19</v>
      </c>
      <c r="G189" s="20">
        <v>5</v>
      </c>
      <c r="H189" s="20" t="str">
        <f t="shared" si="5"/>
        <v>Très fort</v>
      </c>
      <c r="I189" t="s">
        <v>257</v>
      </c>
      <c r="J189" t="s">
        <v>254</v>
      </c>
      <c r="K189" t="s">
        <v>253</v>
      </c>
      <c r="L189" t="s">
        <v>253</v>
      </c>
      <c r="M189" t="s">
        <v>256</v>
      </c>
      <c r="N189" t="s">
        <v>254</v>
      </c>
    </row>
    <row r="190" spans="1:14" x14ac:dyDescent="0.25">
      <c r="A190">
        <v>2019</v>
      </c>
      <c r="B190" t="s">
        <v>201</v>
      </c>
      <c r="C190" t="str">
        <f t="shared" si="4"/>
        <v>Pays de la LoireCadres du bâtiment et des travaux publics</v>
      </c>
      <c r="D190" t="s">
        <v>72</v>
      </c>
      <c r="E190" s="2">
        <v>52</v>
      </c>
      <c r="F190" t="s">
        <v>14</v>
      </c>
      <c r="G190" s="20">
        <v>5</v>
      </c>
      <c r="H190" s="20" t="str">
        <f t="shared" si="5"/>
        <v>Très fort</v>
      </c>
      <c r="I190" t="s">
        <v>257</v>
      </c>
      <c r="J190" t="s">
        <v>254</v>
      </c>
      <c r="K190" t="s">
        <v>253</v>
      </c>
      <c r="L190" t="s">
        <v>253</v>
      </c>
      <c r="M190" t="s">
        <v>256</v>
      </c>
      <c r="N190" t="s">
        <v>254</v>
      </c>
    </row>
    <row r="191" spans="1:14" x14ac:dyDescent="0.25">
      <c r="A191">
        <v>2019</v>
      </c>
      <c r="B191" t="s">
        <v>206</v>
      </c>
      <c r="C191" t="str">
        <f t="shared" si="4"/>
        <v>BretagneTechniciens et agents de maîtrise de l'électricité et de l'électronique</v>
      </c>
      <c r="D191" t="s">
        <v>90</v>
      </c>
      <c r="E191" s="2">
        <v>53</v>
      </c>
      <c r="F191" t="s">
        <v>9</v>
      </c>
      <c r="G191" s="20">
        <v>5</v>
      </c>
      <c r="H191" s="20" t="str">
        <f t="shared" si="5"/>
        <v>Très fort</v>
      </c>
      <c r="I191" t="s">
        <v>253</v>
      </c>
      <c r="J191" t="s">
        <v>257</v>
      </c>
      <c r="K191" t="s">
        <v>255</v>
      </c>
      <c r="L191" t="s">
        <v>255</v>
      </c>
      <c r="M191" t="s">
        <v>257</v>
      </c>
      <c r="N191" t="s">
        <v>257</v>
      </c>
    </row>
    <row r="192" spans="1:14" x14ac:dyDescent="0.25">
      <c r="A192">
        <v>2019</v>
      </c>
      <c r="B192" t="s">
        <v>201</v>
      </c>
      <c r="C192" t="str">
        <f t="shared" si="4"/>
        <v>Nouvelle AquitaineCadres du bâtiment et des travaux publics</v>
      </c>
      <c r="D192" t="s">
        <v>72</v>
      </c>
      <c r="E192" s="2">
        <v>75</v>
      </c>
      <c r="F192" t="s">
        <v>165</v>
      </c>
      <c r="G192" s="20">
        <v>5</v>
      </c>
      <c r="H192" s="20" t="str">
        <f t="shared" si="5"/>
        <v>Très fort</v>
      </c>
      <c r="I192" t="s">
        <v>257</v>
      </c>
      <c r="J192" t="s">
        <v>254</v>
      </c>
      <c r="K192" t="s">
        <v>253</v>
      </c>
      <c r="L192" t="s">
        <v>253</v>
      </c>
      <c r="M192" t="s">
        <v>256</v>
      </c>
      <c r="N192" t="s">
        <v>254</v>
      </c>
    </row>
    <row r="193" spans="1:14" x14ac:dyDescent="0.25">
      <c r="A193">
        <v>2019</v>
      </c>
      <c r="B193" t="s">
        <v>201</v>
      </c>
      <c r="C193" t="str">
        <f t="shared" si="4"/>
        <v>OccitanieCadres du bâtiment et des travaux publics</v>
      </c>
      <c r="D193" t="s">
        <v>72</v>
      </c>
      <c r="E193" s="2">
        <v>76</v>
      </c>
      <c r="F193" t="s">
        <v>15</v>
      </c>
      <c r="G193" s="20">
        <v>5</v>
      </c>
      <c r="H193" s="20" t="str">
        <f t="shared" si="5"/>
        <v>Très fort</v>
      </c>
      <c r="I193" t="s">
        <v>257</v>
      </c>
      <c r="J193" t="s">
        <v>254</v>
      </c>
      <c r="K193" t="s">
        <v>253</v>
      </c>
      <c r="L193" t="s">
        <v>253</v>
      </c>
      <c r="M193" t="s">
        <v>256</v>
      </c>
      <c r="N193" t="s">
        <v>254</v>
      </c>
    </row>
    <row r="194" spans="1:14" x14ac:dyDescent="0.25">
      <c r="A194">
        <v>2019</v>
      </c>
      <c r="B194" t="s">
        <v>201</v>
      </c>
      <c r="C194" t="str">
        <f t="shared" si="4"/>
        <v>Auvergne-Rhône-AlpesCadres du bâtiment et des travaux publics</v>
      </c>
      <c r="D194" t="s">
        <v>72</v>
      </c>
      <c r="E194" s="2">
        <v>84</v>
      </c>
      <c r="F194" t="s">
        <v>7</v>
      </c>
      <c r="G194" s="20">
        <v>5</v>
      </c>
      <c r="H194" s="20" t="str">
        <f t="shared" si="5"/>
        <v>Très fort</v>
      </c>
      <c r="I194" t="s">
        <v>257</v>
      </c>
      <c r="J194" t="s">
        <v>254</v>
      </c>
      <c r="K194" t="s">
        <v>253</v>
      </c>
      <c r="L194" t="s">
        <v>253</v>
      </c>
      <c r="M194" t="s">
        <v>256</v>
      </c>
      <c r="N194" t="s">
        <v>254</v>
      </c>
    </row>
    <row r="195" spans="1:14" x14ac:dyDescent="0.25">
      <c r="A195">
        <v>2019</v>
      </c>
      <c r="B195" t="s">
        <v>206</v>
      </c>
      <c r="C195" t="str">
        <f t="shared" ref="C195:C258" si="6">F195&amp;D195</f>
        <v>Provence-Alpes-Côte d'AzurTechniciens et agents de maîtrise de l'électricité et de l'électronique</v>
      </c>
      <c r="D195" t="s">
        <v>90</v>
      </c>
      <c r="E195" s="2">
        <v>93</v>
      </c>
      <c r="F195" t="s">
        <v>17</v>
      </c>
      <c r="G195" s="20">
        <v>5</v>
      </c>
      <c r="H195" s="20" t="str">
        <f t="shared" ref="H195:H258" si="7">IF(G195=1,"Très faible",IF(G195=2,"Faible",IF(G195=3,"Moyen",IF(G195=4,"Fort",IF(G195=5,"Très fort","Problème")))))</f>
        <v>Très fort</v>
      </c>
      <c r="I195" t="s">
        <v>255</v>
      </c>
      <c r="J195" t="s">
        <v>257</v>
      </c>
      <c r="K195" t="s">
        <v>253</v>
      </c>
      <c r="L195" t="s">
        <v>255</v>
      </c>
      <c r="M195" t="s">
        <v>257</v>
      </c>
      <c r="N195" t="s">
        <v>257</v>
      </c>
    </row>
    <row r="196" spans="1:14" x14ac:dyDescent="0.25">
      <c r="A196">
        <v>2019</v>
      </c>
      <c r="B196" t="s">
        <v>206</v>
      </c>
      <c r="C196" t="str">
        <f t="shared" si="6"/>
        <v>CorseTechniciens et agents de maîtrise de l'électricité et de l'électronique</v>
      </c>
      <c r="D196" t="s">
        <v>90</v>
      </c>
      <c r="E196" s="2">
        <v>94</v>
      </c>
      <c r="F196" t="s">
        <v>11</v>
      </c>
      <c r="G196" s="20">
        <v>1</v>
      </c>
      <c r="H196" s="20" t="str">
        <f t="shared" si="7"/>
        <v>Très faible</v>
      </c>
      <c r="I196" t="s">
        <v>253</v>
      </c>
      <c r="J196" t="s">
        <v>257</v>
      </c>
      <c r="K196" t="s">
        <v>257</v>
      </c>
      <c r="L196" t="s">
        <v>255</v>
      </c>
      <c r="M196" t="s">
        <v>257</v>
      </c>
      <c r="N196" t="s">
        <v>257</v>
      </c>
    </row>
    <row r="197" spans="1:14" x14ac:dyDescent="0.25">
      <c r="A197">
        <v>2019</v>
      </c>
      <c r="B197" t="s">
        <v>207</v>
      </c>
      <c r="C197" t="str">
        <f t="shared" si="6"/>
        <v>Île-de-FranceCaissiers, employés de libre service</v>
      </c>
      <c r="D197" t="s">
        <v>123</v>
      </c>
      <c r="E197" s="2">
        <v>11</v>
      </c>
      <c r="F197" t="s">
        <v>12</v>
      </c>
      <c r="G197" s="20">
        <v>1</v>
      </c>
      <c r="H197" s="20" t="str">
        <f t="shared" si="7"/>
        <v>Très faible</v>
      </c>
      <c r="I197" t="s">
        <v>257</v>
      </c>
      <c r="J197" t="s">
        <v>253</v>
      </c>
      <c r="K197" t="s">
        <v>256</v>
      </c>
      <c r="L197" t="s">
        <v>257</v>
      </c>
      <c r="M197" t="s">
        <v>255</v>
      </c>
      <c r="N197" t="s">
        <v>253</v>
      </c>
    </row>
    <row r="198" spans="1:14" x14ac:dyDescent="0.25">
      <c r="A198">
        <v>2019</v>
      </c>
      <c r="B198" t="s">
        <v>207</v>
      </c>
      <c r="C198" t="str">
        <f t="shared" si="6"/>
        <v>Centre-Val de LoireCaissiers, employés de libre service</v>
      </c>
      <c r="D198" t="s">
        <v>123</v>
      </c>
      <c r="E198" s="2">
        <v>24</v>
      </c>
      <c r="F198" t="s">
        <v>10</v>
      </c>
      <c r="G198" s="20">
        <v>1</v>
      </c>
      <c r="H198" s="20" t="str">
        <f t="shared" si="7"/>
        <v>Très faible</v>
      </c>
      <c r="I198" t="s">
        <v>257</v>
      </c>
      <c r="J198" t="s">
        <v>253</v>
      </c>
      <c r="K198" t="s">
        <v>254</v>
      </c>
      <c r="L198" t="s">
        <v>257</v>
      </c>
      <c r="M198" t="s">
        <v>255</v>
      </c>
      <c r="N198" t="s">
        <v>253</v>
      </c>
    </row>
    <row r="199" spans="1:14" x14ac:dyDescent="0.25">
      <c r="A199">
        <v>2019</v>
      </c>
      <c r="B199" t="s">
        <v>207</v>
      </c>
      <c r="C199" t="str">
        <f t="shared" si="6"/>
        <v>Bourgogne-Franche-ComtéCaissiers, employés de libre service</v>
      </c>
      <c r="D199" t="s">
        <v>123</v>
      </c>
      <c r="E199" s="2">
        <v>27</v>
      </c>
      <c r="F199" t="s">
        <v>8</v>
      </c>
      <c r="G199" s="20">
        <v>1</v>
      </c>
      <c r="H199" s="20" t="str">
        <f t="shared" si="7"/>
        <v>Très faible</v>
      </c>
      <c r="I199" t="s">
        <v>257</v>
      </c>
      <c r="J199" t="s">
        <v>253</v>
      </c>
      <c r="K199" t="s">
        <v>257</v>
      </c>
      <c r="L199" t="s">
        <v>257</v>
      </c>
      <c r="M199" t="s">
        <v>255</v>
      </c>
      <c r="N199" t="s">
        <v>253</v>
      </c>
    </row>
    <row r="200" spans="1:14" x14ac:dyDescent="0.25">
      <c r="A200">
        <v>2019</v>
      </c>
      <c r="B200" t="s">
        <v>207</v>
      </c>
      <c r="C200" t="str">
        <f t="shared" si="6"/>
        <v>NormandieCaissiers, employés de libre service</v>
      </c>
      <c r="D200" t="s">
        <v>123</v>
      </c>
      <c r="E200" s="2">
        <v>28</v>
      </c>
      <c r="F200" t="s">
        <v>13</v>
      </c>
      <c r="G200" s="20">
        <v>1</v>
      </c>
      <c r="H200" s="20" t="str">
        <f t="shared" si="7"/>
        <v>Très faible</v>
      </c>
      <c r="I200" t="s">
        <v>257</v>
      </c>
      <c r="J200" t="s">
        <v>253</v>
      </c>
      <c r="K200" t="s">
        <v>257</v>
      </c>
      <c r="L200" t="s">
        <v>257</v>
      </c>
      <c r="M200" t="s">
        <v>255</v>
      </c>
      <c r="N200" t="s">
        <v>253</v>
      </c>
    </row>
    <row r="201" spans="1:14" x14ac:dyDescent="0.25">
      <c r="A201">
        <v>2019</v>
      </c>
      <c r="B201" t="s">
        <v>207</v>
      </c>
      <c r="C201" t="str">
        <f t="shared" si="6"/>
        <v>Hauts-de-FranceCaissiers, employés de libre service</v>
      </c>
      <c r="D201" t="s">
        <v>123</v>
      </c>
      <c r="E201" s="2">
        <v>32</v>
      </c>
      <c r="F201" t="s">
        <v>18</v>
      </c>
      <c r="G201" s="20">
        <v>1</v>
      </c>
      <c r="H201" s="20" t="str">
        <f t="shared" si="7"/>
        <v>Très faible</v>
      </c>
      <c r="I201" t="s">
        <v>257</v>
      </c>
      <c r="J201" t="s">
        <v>253</v>
      </c>
      <c r="K201" t="s">
        <v>257</v>
      </c>
      <c r="L201" t="s">
        <v>257</v>
      </c>
      <c r="M201" t="s">
        <v>255</v>
      </c>
      <c r="N201" t="s">
        <v>253</v>
      </c>
    </row>
    <row r="202" spans="1:14" x14ac:dyDescent="0.25">
      <c r="A202">
        <v>2019</v>
      </c>
      <c r="B202" t="s">
        <v>207</v>
      </c>
      <c r="C202" t="str">
        <f t="shared" si="6"/>
        <v>Grand EstCaissiers, employés de libre service</v>
      </c>
      <c r="D202" t="s">
        <v>123</v>
      </c>
      <c r="E202" s="2">
        <v>44</v>
      </c>
      <c r="F202" t="s">
        <v>19</v>
      </c>
      <c r="G202" s="20">
        <v>1</v>
      </c>
      <c r="H202" s="20" t="str">
        <f t="shared" si="7"/>
        <v>Très faible</v>
      </c>
      <c r="I202" t="s">
        <v>257</v>
      </c>
      <c r="J202" t="s">
        <v>253</v>
      </c>
      <c r="K202" t="s">
        <v>257</v>
      </c>
      <c r="L202" t="s">
        <v>257</v>
      </c>
      <c r="M202" t="s">
        <v>255</v>
      </c>
      <c r="N202" t="s">
        <v>253</v>
      </c>
    </row>
    <row r="203" spans="1:14" x14ac:dyDescent="0.25">
      <c r="A203">
        <v>2019</v>
      </c>
      <c r="B203" t="s">
        <v>207</v>
      </c>
      <c r="C203" t="str">
        <f t="shared" si="6"/>
        <v>Pays de la LoireCaissiers, employés de libre service</v>
      </c>
      <c r="D203" t="s">
        <v>123</v>
      </c>
      <c r="E203" s="2">
        <v>52</v>
      </c>
      <c r="F203" t="s">
        <v>14</v>
      </c>
      <c r="G203" s="20">
        <v>1</v>
      </c>
      <c r="H203" s="20" t="str">
        <f t="shared" si="7"/>
        <v>Très faible</v>
      </c>
      <c r="I203" t="s">
        <v>257</v>
      </c>
      <c r="J203" t="s">
        <v>253</v>
      </c>
      <c r="K203" t="s">
        <v>254</v>
      </c>
      <c r="L203" t="s">
        <v>257</v>
      </c>
      <c r="M203" t="s">
        <v>255</v>
      </c>
      <c r="N203" t="s">
        <v>253</v>
      </c>
    </row>
    <row r="204" spans="1:14" x14ac:dyDescent="0.25">
      <c r="A204">
        <v>2019</v>
      </c>
      <c r="B204" t="s">
        <v>208</v>
      </c>
      <c r="C204" t="str">
        <f t="shared" si="6"/>
        <v>BretagneOuviers non qualifiés de la mécanique ou travaillant par enlèvement ou formage de métal</v>
      </c>
      <c r="D204" t="s">
        <v>89</v>
      </c>
      <c r="E204" s="2">
        <v>53</v>
      </c>
      <c r="F204" t="s">
        <v>9</v>
      </c>
      <c r="G204" s="20">
        <v>5</v>
      </c>
      <c r="H204" s="20" t="str">
        <f t="shared" si="7"/>
        <v>Très fort</v>
      </c>
      <c r="I204" t="s">
        <v>257</v>
      </c>
      <c r="J204" t="s">
        <v>256</v>
      </c>
      <c r="K204" t="s">
        <v>254</v>
      </c>
      <c r="L204" t="s">
        <v>257</v>
      </c>
      <c r="M204" t="s">
        <v>254</v>
      </c>
      <c r="N204" t="s">
        <v>253</v>
      </c>
    </row>
    <row r="205" spans="1:14" x14ac:dyDescent="0.25">
      <c r="A205">
        <v>2019</v>
      </c>
      <c r="B205" t="s">
        <v>207</v>
      </c>
      <c r="C205" t="str">
        <f t="shared" si="6"/>
        <v>Nouvelle AquitaineCaissiers, employés de libre service</v>
      </c>
      <c r="D205" t="s">
        <v>123</v>
      </c>
      <c r="E205" s="2">
        <v>75</v>
      </c>
      <c r="F205" t="s">
        <v>165</v>
      </c>
      <c r="G205" s="20">
        <v>2</v>
      </c>
      <c r="H205" s="20" t="str">
        <f t="shared" si="7"/>
        <v>Faible</v>
      </c>
      <c r="I205" t="s">
        <v>257</v>
      </c>
      <c r="J205" t="s">
        <v>253</v>
      </c>
      <c r="K205" t="s">
        <v>257</v>
      </c>
      <c r="L205" t="s">
        <v>257</v>
      </c>
      <c r="M205" t="s">
        <v>255</v>
      </c>
      <c r="N205" t="s">
        <v>253</v>
      </c>
    </row>
    <row r="206" spans="1:14" x14ac:dyDescent="0.25">
      <c r="A206">
        <v>2019</v>
      </c>
      <c r="B206" t="s">
        <v>207</v>
      </c>
      <c r="C206" t="str">
        <f t="shared" si="6"/>
        <v>OccitanieCaissiers, employés de libre service</v>
      </c>
      <c r="D206" t="s">
        <v>123</v>
      </c>
      <c r="E206" s="2">
        <v>76</v>
      </c>
      <c r="F206" t="s">
        <v>15</v>
      </c>
      <c r="G206" s="20">
        <v>1</v>
      </c>
      <c r="H206" s="20" t="str">
        <f t="shared" si="7"/>
        <v>Très faible</v>
      </c>
      <c r="I206" t="s">
        <v>257</v>
      </c>
      <c r="J206" t="s">
        <v>253</v>
      </c>
      <c r="K206" t="s">
        <v>257</v>
      </c>
      <c r="L206" t="s">
        <v>257</v>
      </c>
      <c r="M206" t="s">
        <v>255</v>
      </c>
      <c r="N206" t="s">
        <v>253</v>
      </c>
    </row>
    <row r="207" spans="1:14" x14ac:dyDescent="0.25">
      <c r="A207">
        <v>2019</v>
      </c>
      <c r="B207" t="s">
        <v>207</v>
      </c>
      <c r="C207" t="str">
        <f t="shared" si="6"/>
        <v>Auvergne-Rhône-AlpesCaissiers, employés de libre service</v>
      </c>
      <c r="D207" t="s">
        <v>123</v>
      </c>
      <c r="E207" s="2">
        <v>84</v>
      </c>
      <c r="F207" t="s">
        <v>7</v>
      </c>
      <c r="G207" s="20">
        <v>1</v>
      </c>
      <c r="H207" s="20" t="str">
        <f t="shared" si="7"/>
        <v>Très faible</v>
      </c>
      <c r="I207" t="s">
        <v>257</v>
      </c>
      <c r="J207" t="s">
        <v>253</v>
      </c>
      <c r="K207" t="s">
        <v>254</v>
      </c>
      <c r="L207" t="s">
        <v>257</v>
      </c>
      <c r="M207" t="s">
        <v>255</v>
      </c>
      <c r="N207" t="s">
        <v>253</v>
      </c>
    </row>
    <row r="208" spans="1:14" x14ac:dyDescent="0.25">
      <c r="A208">
        <v>2019</v>
      </c>
      <c r="B208" t="s">
        <v>208</v>
      </c>
      <c r="C208" t="str">
        <f t="shared" si="6"/>
        <v>Provence-Alpes-Côte d'AzurOuviers non qualifiés de la mécanique ou travaillant par enlèvement ou formage de métal</v>
      </c>
      <c r="D208" t="s">
        <v>89</v>
      </c>
      <c r="E208" s="2">
        <v>93</v>
      </c>
      <c r="F208" t="s">
        <v>17</v>
      </c>
      <c r="G208" s="20">
        <v>4</v>
      </c>
      <c r="H208" s="20" t="str">
        <f t="shared" si="7"/>
        <v>Fort</v>
      </c>
      <c r="I208" t="s">
        <v>257</v>
      </c>
      <c r="J208" t="s">
        <v>255</v>
      </c>
      <c r="K208" t="s">
        <v>256</v>
      </c>
      <c r="L208" t="s">
        <v>257</v>
      </c>
      <c r="M208" t="s">
        <v>254</v>
      </c>
      <c r="N208" t="s">
        <v>253</v>
      </c>
    </row>
    <row r="209" spans="1:14" x14ac:dyDescent="0.25">
      <c r="A209">
        <v>2019</v>
      </c>
      <c r="B209" t="s">
        <v>208</v>
      </c>
      <c r="C209" t="str">
        <f t="shared" si="6"/>
        <v>CorseOuviers non qualifiés de la mécanique ou travaillant par enlèvement ou formage de métal</v>
      </c>
      <c r="D209" t="s">
        <v>89</v>
      </c>
      <c r="E209" s="2">
        <v>94</v>
      </c>
      <c r="F209" t="s">
        <v>11</v>
      </c>
      <c r="G209" s="20">
        <v>3</v>
      </c>
      <c r="H209" s="20" t="str">
        <f t="shared" si="7"/>
        <v>Moyen</v>
      </c>
      <c r="I209" t="s">
        <v>257</v>
      </c>
      <c r="J209" t="s">
        <v>257</v>
      </c>
      <c r="K209" t="s">
        <v>256</v>
      </c>
      <c r="L209" t="s">
        <v>257</v>
      </c>
      <c r="M209" t="s">
        <v>254</v>
      </c>
      <c r="N209" t="s">
        <v>253</v>
      </c>
    </row>
    <row r="210" spans="1:14" x14ac:dyDescent="0.25">
      <c r="A210">
        <v>2019</v>
      </c>
      <c r="B210" t="s">
        <v>209</v>
      </c>
      <c r="C210" t="str">
        <f t="shared" si="6"/>
        <v>Île-de-FranceCoiffeurs, esthéticiens</v>
      </c>
      <c r="D210" t="s">
        <v>117</v>
      </c>
      <c r="E210" s="2">
        <v>11</v>
      </c>
      <c r="F210" t="s">
        <v>12</v>
      </c>
      <c r="G210" s="20">
        <v>5</v>
      </c>
      <c r="H210" s="20" t="str">
        <f t="shared" si="7"/>
        <v>Très fort</v>
      </c>
      <c r="I210" t="s">
        <v>257</v>
      </c>
      <c r="J210" t="s">
        <v>253</v>
      </c>
      <c r="K210" t="s">
        <v>255</v>
      </c>
      <c r="L210" t="s">
        <v>256</v>
      </c>
      <c r="M210" t="s">
        <v>253</v>
      </c>
      <c r="N210" t="s">
        <v>257</v>
      </c>
    </row>
    <row r="211" spans="1:14" x14ac:dyDescent="0.25">
      <c r="A211">
        <v>2019</v>
      </c>
      <c r="B211" t="s">
        <v>209</v>
      </c>
      <c r="C211" t="str">
        <f t="shared" si="6"/>
        <v>Centre-Val de LoireCoiffeurs, esthéticiens</v>
      </c>
      <c r="D211" t="s">
        <v>117</v>
      </c>
      <c r="E211" s="2">
        <v>24</v>
      </c>
      <c r="F211" t="s">
        <v>10</v>
      </c>
      <c r="G211" s="20">
        <v>5</v>
      </c>
      <c r="H211" s="20" t="str">
        <f t="shared" si="7"/>
        <v>Très fort</v>
      </c>
      <c r="I211" t="s">
        <v>257</v>
      </c>
      <c r="J211" t="s">
        <v>255</v>
      </c>
      <c r="K211" t="s">
        <v>255</v>
      </c>
      <c r="L211" t="s">
        <v>256</v>
      </c>
      <c r="M211" t="s">
        <v>253</v>
      </c>
      <c r="N211" t="s">
        <v>257</v>
      </c>
    </row>
    <row r="212" spans="1:14" x14ac:dyDescent="0.25">
      <c r="A212">
        <v>2019</v>
      </c>
      <c r="B212" t="s">
        <v>209</v>
      </c>
      <c r="C212" t="str">
        <f t="shared" si="6"/>
        <v>Bourgogne-Franche-ComtéCoiffeurs, esthéticiens</v>
      </c>
      <c r="D212" t="s">
        <v>117</v>
      </c>
      <c r="E212" s="2">
        <v>27</v>
      </c>
      <c r="F212" t="s">
        <v>8</v>
      </c>
      <c r="G212" s="20">
        <v>5</v>
      </c>
      <c r="H212" s="20" t="str">
        <f t="shared" si="7"/>
        <v>Très fort</v>
      </c>
      <c r="I212" t="s">
        <v>257</v>
      </c>
      <c r="J212" t="s">
        <v>255</v>
      </c>
      <c r="K212" t="s">
        <v>255</v>
      </c>
      <c r="L212" t="s">
        <v>256</v>
      </c>
      <c r="M212" t="s">
        <v>253</v>
      </c>
      <c r="N212" t="s">
        <v>257</v>
      </c>
    </row>
    <row r="213" spans="1:14" x14ac:dyDescent="0.25">
      <c r="A213">
        <v>2019</v>
      </c>
      <c r="B213" t="s">
        <v>209</v>
      </c>
      <c r="C213" t="str">
        <f t="shared" si="6"/>
        <v>NormandieCoiffeurs, esthéticiens</v>
      </c>
      <c r="D213" t="s">
        <v>117</v>
      </c>
      <c r="E213" s="2">
        <v>28</v>
      </c>
      <c r="F213" t="s">
        <v>13</v>
      </c>
      <c r="G213" s="20">
        <v>5</v>
      </c>
      <c r="H213" s="20" t="str">
        <f t="shared" si="7"/>
        <v>Très fort</v>
      </c>
      <c r="I213" t="s">
        <v>257</v>
      </c>
      <c r="J213" t="s">
        <v>255</v>
      </c>
      <c r="K213" t="s">
        <v>256</v>
      </c>
      <c r="L213" t="s">
        <v>256</v>
      </c>
      <c r="M213" t="s">
        <v>253</v>
      </c>
      <c r="N213" t="s">
        <v>257</v>
      </c>
    </row>
    <row r="214" spans="1:14" x14ac:dyDescent="0.25">
      <c r="A214">
        <v>2019</v>
      </c>
      <c r="B214" t="s">
        <v>209</v>
      </c>
      <c r="C214" t="str">
        <f t="shared" si="6"/>
        <v>Hauts-de-FranceCoiffeurs, esthéticiens</v>
      </c>
      <c r="D214" t="s">
        <v>117</v>
      </c>
      <c r="E214" s="2">
        <v>32</v>
      </c>
      <c r="F214" t="s">
        <v>18</v>
      </c>
      <c r="G214" s="20">
        <v>5</v>
      </c>
      <c r="H214" s="20" t="str">
        <f t="shared" si="7"/>
        <v>Très fort</v>
      </c>
      <c r="I214" t="s">
        <v>257</v>
      </c>
      <c r="J214" t="s">
        <v>253</v>
      </c>
      <c r="K214" t="s">
        <v>256</v>
      </c>
      <c r="L214" t="s">
        <v>256</v>
      </c>
      <c r="M214" t="s">
        <v>253</v>
      </c>
      <c r="N214" t="s">
        <v>257</v>
      </c>
    </row>
    <row r="215" spans="1:14" x14ac:dyDescent="0.25">
      <c r="A215">
        <v>2019</v>
      </c>
      <c r="B215" t="s">
        <v>209</v>
      </c>
      <c r="C215" t="str">
        <f t="shared" si="6"/>
        <v>Grand EstCoiffeurs, esthéticiens</v>
      </c>
      <c r="D215" t="s">
        <v>117</v>
      </c>
      <c r="E215" s="2">
        <v>44</v>
      </c>
      <c r="F215" t="s">
        <v>19</v>
      </c>
      <c r="G215" s="20">
        <v>5</v>
      </c>
      <c r="H215" s="20" t="str">
        <f t="shared" si="7"/>
        <v>Très fort</v>
      </c>
      <c r="I215" t="s">
        <v>257</v>
      </c>
      <c r="J215" t="s">
        <v>255</v>
      </c>
      <c r="K215" t="s">
        <v>255</v>
      </c>
      <c r="L215" t="s">
        <v>256</v>
      </c>
      <c r="M215" t="s">
        <v>253</v>
      </c>
      <c r="N215" t="s">
        <v>257</v>
      </c>
    </row>
    <row r="216" spans="1:14" x14ac:dyDescent="0.25">
      <c r="A216">
        <v>2019</v>
      </c>
      <c r="B216" t="s">
        <v>209</v>
      </c>
      <c r="C216" t="str">
        <f t="shared" si="6"/>
        <v>Pays de la LoireCoiffeurs, esthéticiens</v>
      </c>
      <c r="D216" t="s">
        <v>117</v>
      </c>
      <c r="E216" s="2">
        <v>52</v>
      </c>
      <c r="F216" t="s">
        <v>14</v>
      </c>
      <c r="G216" s="20">
        <v>5</v>
      </c>
      <c r="H216" s="20" t="str">
        <f t="shared" si="7"/>
        <v>Très fort</v>
      </c>
      <c r="I216" t="s">
        <v>257</v>
      </c>
      <c r="J216" t="s">
        <v>255</v>
      </c>
      <c r="K216" t="s">
        <v>255</v>
      </c>
      <c r="L216" t="s">
        <v>256</v>
      </c>
      <c r="M216" t="s">
        <v>253</v>
      </c>
      <c r="N216" t="s">
        <v>257</v>
      </c>
    </row>
    <row r="217" spans="1:14" x14ac:dyDescent="0.25">
      <c r="A217">
        <v>2019</v>
      </c>
      <c r="B217" t="s">
        <v>210</v>
      </c>
      <c r="C217" t="str">
        <f t="shared" si="6"/>
        <v>BretagneOuvriers qualifiés travaillant par enlèvement de métal</v>
      </c>
      <c r="D217" t="s">
        <v>70</v>
      </c>
      <c r="E217" s="2">
        <v>53</v>
      </c>
      <c r="F217" t="s">
        <v>9</v>
      </c>
      <c r="G217" s="20">
        <v>5</v>
      </c>
      <c r="H217" s="20" t="str">
        <f t="shared" si="7"/>
        <v>Très fort</v>
      </c>
      <c r="I217" t="s">
        <v>257</v>
      </c>
      <c r="J217" t="s">
        <v>254</v>
      </c>
      <c r="K217" t="s">
        <v>256</v>
      </c>
      <c r="L217" t="s">
        <v>257</v>
      </c>
      <c r="M217" t="s">
        <v>256</v>
      </c>
      <c r="N217" t="s">
        <v>254</v>
      </c>
    </row>
    <row r="218" spans="1:14" x14ac:dyDescent="0.25">
      <c r="A218">
        <v>2019</v>
      </c>
      <c r="B218" t="s">
        <v>209</v>
      </c>
      <c r="C218" t="str">
        <f t="shared" si="6"/>
        <v>Nouvelle AquitaineCoiffeurs, esthéticiens</v>
      </c>
      <c r="D218" t="s">
        <v>117</v>
      </c>
      <c r="E218" s="2">
        <v>75</v>
      </c>
      <c r="F218" t="s">
        <v>165</v>
      </c>
      <c r="G218" s="20">
        <v>5</v>
      </c>
      <c r="H218" s="20" t="str">
        <f t="shared" si="7"/>
        <v>Très fort</v>
      </c>
      <c r="I218" t="s">
        <v>257</v>
      </c>
      <c r="J218" t="s">
        <v>253</v>
      </c>
      <c r="K218" t="s">
        <v>255</v>
      </c>
      <c r="L218" t="s">
        <v>256</v>
      </c>
      <c r="M218" t="s">
        <v>253</v>
      </c>
      <c r="N218" t="s">
        <v>257</v>
      </c>
    </row>
    <row r="219" spans="1:14" x14ac:dyDescent="0.25">
      <c r="A219">
        <v>2019</v>
      </c>
      <c r="B219" t="s">
        <v>209</v>
      </c>
      <c r="C219" t="str">
        <f t="shared" si="6"/>
        <v>OccitanieCoiffeurs, esthéticiens</v>
      </c>
      <c r="D219" t="s">
        <v>117</v>
      </c>
      <c r="E219" s="2">
        <v>76</v>
      </c>
      <c r="F219" t="s">
        <v>15</v>
      </c>
      <c r="G219" s="20">
        <v>5</v>
      </c>
      <c r="H219" s="20" t="str">
        <f t="shared" si="7"/>
        <v>Très fort</v>
      </c>
      <c r="I219" t="s">
        <v>257</v>
      </c>
      <c r="J219" t="s">
        <v>253</v>
      </c>
      <c r="K219" t="s">
        <v>255</v>
      </c>
      <c r="L219" t="s">
        <v>256</v>
      </c>
      <c r="M219" t="s">
        <v>253</v>
      </c>
      <c r="N219" t="s">
        <v>257</v>
      </c>
    </row>
    <row r="220" spans="1:14" x14ac:dyDescent="0.25">
      <c r="A220">
        <v>2019</v>
      </c>
      <c r="B220" t="s">
        <v>209</v>
      </c>
      <c r="C220" t="str">
        <f t="shared" si="6"/>
        <v>Auvergne-Rhône-AlpesCoiffeurs, esthéticiens</v>
      </c>
      <c r="D220" t="s">
        <v>117</v>
      </c>
      <c r="E220" s="2">
        <v>84</v>
      </c>
      <c r="F220" t="s">
        <v>7</v>
      </c>
      <c r="G220" s="20">
        <v>5</v>
      </c>
      <c r="H220" s="20" t="str">
        <f t="shared" si="7"/>
        <v>Très fort</v>
      </c>
      <c r="I220" t="s">
        <v>257</v>
      </c>
      <c r="J220" t="s">
        <v>253</v>
      </c>
      <c r="K220" t="s">
        <v>255</v>
      </c>
      <c r="L220" t="s">
        <v>256</v>
      </c>
      <c r="M220" t="s">
        <v>253</v>
      </c>
      <c r="N220" t="s">
        <v>257</v>
      </c>
    </row>
    <row r="221" spans="1:14" x14ac:dyDescent="0.25">
      <c r="A221">
        <v>2019</v>
      </c>
      <c r="B221" t="s">
        <v>208</v>
      </c>
      <c r="C221" t="str">
        <f t="shared" si="6"/>
        <v>Provence-Alpes-Côte d'AzurOuviers non qualifiés de la mécanique ou travaillant par enlèvement ou formage de métal</v>
      </c>
      <c r="D221" t="s">
        <v>89</v>
      </c>
      <c r="E221" s="2">
        <v>93</v>
      </c>
      <c r="F221" t="s">
        <v>17</v>
      </c>
      <c r="G221" s="20">
        <v>5</v>
      </c>
      <c r="H221" s="20" t="str">
        <f t="shared" si="7"/>
        <v>Très fort</v>
      </c>
      <c r="I221" t="s">
        <v>257</v>
      </c>
      <c r="J221" t="s">
        <v>256</v>
      </c>
      <c r="K221" t="s">
        <v>256</v>
      </c>
      <c r="L221" t="s">
        <v>254</v>
      </c>
      <c r="M221" t="s">
        <v>254</v>
      </c>
      <c r="N221" t="s">
        <v>253</v>
      </c>
    </row>
    <row r="222" spans="1:14" x14ac:dyDescent="0.25">
      <c r="A222">
        <v>2019</v>
      </c>
      <c r="B222" t="s">
        <v>210</v>
      </c>
      <c r="C222" t="str">
        <f t="shared" si="6"/>
        <v>CorseOuvriers qualifiés travaillant par enlèvement de métal</v>
      </c>
      <c r="D222" t="s">
        <v>70</v>
      </c>
      <c r="E222" s="2">
        <v>94</v>
      </c>
      <c r="F222" t="s">
        <v>11</v>
      </c>
      <c r="G222" s="20">
        <v>4</v>
      </c>
      <c r="H222" s="20" t="str">
        <f t="shared" si="7"/>
        <v>Fort</v>
      </c>
      <c r="I222" t="s">
        <v>257</v>
      </c>
      <c r="J222" t="s">
        <v>256</v>
      </c>
      <c r="K222" t="s">
        <v>254</v>
      </c>
      <c r="L222" t="s">
        <v>257</v>
      </c>
      <c r="M222" t="s">
        <v>256</v>
      </c>
      <c r="N222" t="s">
        <v>254</v>
      </c>
    </row>
    <row r="223" spans="1:14" x14ac:dyDescent="0.25">
      <c r="A223">
        <v>2019</v>
      </c>
      <c r="B223" t="s">
        <v>211</v>
      </c>
      <c r="C223" t="str">
        <f t="shared" si="6"/>
        <v>Île-de-FranceConducteurs de véhicules</v>
      </c>
      <c r="D223" t="s">
        <v>57</v>
      </c>
      <c r="E223" s="2">
        <v>11</v>
      </c>
      <c r="F223" t="s">
        <v>12</v>
      </c>
      <c r="G223" s="20">
        <v>5</v>
      </c>
      <c r="H223" s="20" t="str">
        <f t="shared" si="7"/>
        <v>Très fort</v>
      </c>
      <c r="I223" t="s">
        <v>256</v>
      </c>
      <c r="J223" t="s">
        <v>255</v>
      </c>
      <c r="K223" t="s">
        <v>255</v>
      </c>
      <c r="L223" t="s">
        <v>254</v>
      </c>
      <c r="M223" t="s">
        <v>256</v>
      </c>
      <c r="N223" t="s">
        <v>255</v>
      </c>
    </row>
    <row r="224" spans="1:14" x14ac:dyDescent="0.25">
      <c r="A224">
        <v>2019</v>
      </c>
      <c r="B224" t="s">
        <v>211</v>
      </c>
      <c r="C224" t="str">
        <f t="shared" si="6"/>
        <v>Centre-Val de LoireConducteurs de véhicules</v>
      </c>
      <c r="D224" t="s">
        <v>57</v>
      </c>
      <c r="E224" s="2">
        <v>24</v>
      </c>
      <c r="F224" t="s">
        <v>10</v>
      </c>
      <c r="G224" s="20">
        <v>5</v>
      </c>
      <c r="H224" s="20" t="str">
        <f t="shared" si="7"/>
        <v>Très fort</v>
      </c>
      <c r="I224" t="s">
        <v>256</v>
      </c>
      <c r="J224" t="s">
        <v>256</v>
      </c>
      <c r="K224" t="s">
        <v>256</v>
      </c>
      <c r="L224" t="s">
        <v>254</v>
      </c>
      <c r="M224" t="s">
        <v>256</v>
      </c>
      <c r="N224" t="s">
        <v>255</v>
      </c>
    </row>
    <row r="225" spans="1:14" x14ac:dyDescent="0.25">
      <c r="A225">
        <v>2019</v>
      </c>
      <c r="B225" t="s">
        <v>211</v>
      </c>
      <c r="C225" t="str">
        <f t="shared" si="6"/>
        <v>Bourgogne-Franche-ComtéConducteurs de véhicules</v>
      </c>
      <c r="D225" t="s">
        <v>57</v>
      </c>
      <c r="E225" s="2">
        <v>27</v>
      </c>
      <c r="F225" t="s">
        <v>8</v>
      </c>
      <c r="G225" s="20">
        <v>5</v>
      </c>
      <c r="H225" s="20" t="str">
        <f t="shared" si="7"/>
        <v>Très fort</v>
      </c>
      <c r="I225" t="s">
        <v>256</v>
      </c>
      <c r="J225" t="s">
        <v>254</v>
      </c>
      <c r="K225" t="s">
        <v>256</v>
      </c>
      <c r="L225" t="s">
        <v>254</v>
      </c>
      <c r="M225" t="s">
        <v>256</v>
      </c>
      <c r="N225" t="s">
        <v>255</v>
      </c>
    </row>
    <row r="226" spans="1:14" x14ac:dyDescent="0.25">
      <c r="A226">
        <v>2019</v>
      </c>
      <c r="B226" t="s">
        <v>211</v>
      </c>
      <c r="C226" t="str">
        <f t="shared" si="6"/>
        <v>NormandieConducteurs de véhicules</v>
      </c>
      <c r="D226" t="s">
        <v>57</v>
      </c>
      <c r="E226" s="2">
        <v>28</v>
      </c>
      <c r="F226" t="s">
        <v>13</v>
      </c>
      <c r="G226" s="20">
        <v>5</v>
      </c>
      <c r="H226" s="20" t="str">
        <f t="shared" si="7"/>
        <v>Très fort</v>
      </c>
      <c r="I226" t="s">
        <v>256</v>
      </c>
      <c r="J226" t="s">
        <v>256</v>
      </c>
      <c r="K226" t="s">
        <v>256</v>
      </c>
      <c r="L226" t="s">
        <v>254</v>
      </c>
      <c r="M226" t="s">
        <v>255</v>
      </c>
      <c r="N226" t="s">
        <v>255</v>
      </c>
    </row>
    <row r="227" spans="1:14" x14ac:dyDescent="0.25">
      <c r="A227">
        <v>2019</v>
      </c>
      <c r="B227" t="s">
        <v>211</v>
      </c>
      <c r="C227" t="str">
        <f t="shared" si="6"/>
        <v>Hauts-de-FranceConducteurs de véhicules</v>
      </c>
      <c r="D227" t="s">
        <v>57</v>
      </c>
      <c r="E227" s="2">
        <v>32</v>
      </c>
      <c r="F227" t="s">
        <v>18</v>
      </c>
      <c r="G227" s="20">
        <v>5</v>
      </c>
      <c r="H227" s="20" t="str">
        <f t="shared" si="7"/>
        <v>Très fort</v>
      </c>
      <c r="I227" t="s">
        <v>256</v>
      </c>
      <c r="J227" t="s">
        <v>256</v>
      </c>
      <c r="K227" t="s">
        <v>256</v>
      </c>
      <c r="L227" t="s">
        <v>254</v>
      </c>
      <c r="M227" t="s">
        <v>256</v>
      </c>
      <c r="N227" t="s">
        <v>255</v>
      </c>
    </row>
    <row r="228" spans="1:14" x14ac:dyDescent="0.25">
      <c r="A228">
        <v>2019</v>
      </c>
      <c r="B228" t="s">
        <v>211</v>
      </c>
      <c r="C228" t="str">
        <f t="shared" si="6"/>
        <v>Grand EstConducteurs de véhicules</v>
      </c>
      <c r="D228" t="s">
        <v>57</v>
      </c>
      <c r="E228" s="2">
        <v>44</v>
      </c>
      <c r="F228" t="s">
        <v>19</v>
      </c>
      <c r="G228" s="20">
        <v>5</v>
      </c>
      <c r="H228" s="20" t="str">
        <f t="shared" si="7"/>
        <v>Très fort</v>
      </c>
      <c r="I228" t="s">
        <v>256</v>
      </c>
      <c r="J228" t="s">
        <v>256</v>
      </c>
      <c r="K228" t="s">
        <v>256</v>
      </c>
      <c r="L228" t="s">
        <v>254</v>
      </c>
      <c r="M228" t="s">
        <v>256</v>
      </c>
      <c r="N228" t="s">
        <v>255</v>
      </c>
    </row>
    <row r="229" spans="1:14" x14ac:dyDescent="0.25">
      <c r="A229">
        <v>2019</v>
      </c>
      <c r="B229" t="s">
        <v>211</v>
      </c>
      <c r="C229" t="str">
        <f t="shared" si="6"/>
        <v>Pays de la LoireConducteurs de véhicules</v>
      </c>
      <c r="D229" t="s">
        <v>57</v>
      </c>
      <c r="E229" s="2">
        <v>52</v>
      </c>
      <c r="F229" t="s">
        <v>14</v>
      </c>
      <c r="G229" s="20">
        <v>5</v>
      </c>
      <c r="H229" s="20" t="str">
        <f t="shared" si="7"/>
        <v>Très fort</v>
      </c>
      <c r="I229" t="s">
        <v>254</v>
      </c>
      <c r="J229" t="s">
        <v>254</v>
      </c>
      <c r="K229" t="s">
        <v>256</v>
      </c>
      <c r="L229" t="s">
        <v>254</v>
      </c>
      <c r="M229" t="s">
        <v>256</v>
      </c>
      <c r="N229" t="s">
        <v>255</v>
      </c>
    </row>
    <row r="230" spans="1:14" x14ac:dyDescent="0.25">
      <c r="A230">
        <v>2019</v>
      </c>
      <c r="B230" t="s">
        <v>212</v>
      </c>
      <c r="C230" t="str">
        <f t="shared" si="6"/>
        <v>BretagneOuvriers qualifiés travaillant par formage de métal</v>
      </c>
      <c r="D230" t="s">
        <v>71</v>
      </c>
      <c r="E230" s="2">
        <v>53</v>
      </c>
      <c r="F230" t="s">
        <v>9</v>
      </c>
      <c r="G230" s="20">
        <v>5</v>
      </c>
      <c r="H230" s="20" t="str">
        <f t="shared" si="7"/>
        <v>Très fort</v>
      </c>
      <c r="I230" t="s">
        <v>256</v>
      </c>
      <c r="J230" t="s">
        <v>254</v>
      </c>
      <c r="K230" t="s">
        <v>254</v>
      </c>
      <c r="L230" t="s">
        <v>257</v>
      </c>
      <c r="M230" t="s">
        <v>256</v>
      </c>
      <c r="N230" t="s">
        <v>257</v>
      </c>
    </row>
    <row r="231" spans="1:14" x14ac:dyDescent="0.25">
      <c r="A231">
        <v>2019</v>
      </c>
      <c r="B231" t="s">
        <v>211</v>
      </c>
      <c r="C231" t="str">
        <f t="shared" si="6"/>
        <v>Nouvelle AquitaineConducteurs de véhicules</v>
      </c>
      <c r="D231" t="s">
        <v>57</v>
      </c>
      <c r="E231" s="2">
        <v>75</v>
      </c>
      <c r="F231" t="s">
        <v>165</v>
      </c>
      <c r="G231" s="20">
        <v>5</v>
      </c>
      <c r="H231" s="20" t="str">
        <f t="shared" si="7"/>
        <v>Très fort</v>
      </c>
      <c r="I231" t="s">
        <v>254</v>
      </c>
      <c r="J231" t="s">
        <v>256</v>
      </c>
      <c r="K231" t="s">
        <v>256</v>
      </c>
      <c r="L231" t="s">
        <v>254</v>
      </c>
      <c r="M231" t="s">
        <v>256</v>
      </c>
      <c r="N231" t="s">
        <v>255</v>
      </c>
    </row>
    <row r="232" spans="1:14" x14ac:dyDescent="0.25">
      <c r="A232">
        <v>2019</v>
      </c>
      <c r="B232" t="s">
        <v>211</v>
      </c>
      <c r="C232" t="str">
        <f t="shared" si="6"/>
        <v>OccitanieConducteurs de véhicules</v>
      </c>
      <c r="D232" t="s">
        <v>57</v>
      </c>
      <c r="E232" s="2">
        <v>76</v>
      </c>
      <c r="F232" t="s">
        <v>15</v>
      </c>
      <c r="G232" s="20">
        <v>5</v>
      </c>
      <c r="H232" s="20" t="str">
        <f t="shared" si="7"/>
        <v>Très fort</v>
      </c>
      <c r="I232" t="s">
        <v>254</v>
      </c>
      <c r="J232" t="s">
        <v>255</v>
      </c>
      <c r="K232" t="s">
        <v>254</v>
      </c>
      <c r="L232" t="s">
        <v>254</v>
      </c>
      <c r="M232" t="s">
        <v>256</v>
      </c>
      <c r="N232" t="s">
        <v>255</v>
      </c>
    </row>
    <row r="233" spans="1:14" x14ac:dyDescent="0.25">
      <c r="A233">
        <v>2019</v>
      </c>
      <c r="B233" t="s">
        <v>211</v>
      </c>
      <c r="C233" t="str">
        <f t="shared" si="6"/>
        <v>Auvergne-Rhône-AlpesConducteurs de véhicules</v>
      </c>
      <c r="D233" t="s">
        <v>57</v>
      </c>
      <c r="E233" s="2">
        <v>84</v>
      </c>
      <c r="F233" t="s">
        <v>7</v>
      </c>
      <c r="G233" s="20">
        <v>5</v>
      </c>
      <c r="H233" s="20" t="str">
        <f t="shared" si="7"/>
        <v>Très fort</v>
      </c>
      <c r="I233" t="s">
        <v>254</v>
      </c>
      <c r="J233" t="s">
        <v>256</v>
      </c>
      <c r="K233" t="s">
        <v>256</v>
      </c>
      <c r="L233" t="s">
        <v>254</v>
      </c>
      <c r="M233" t="s">
        <v>256</v>
      </c>
      <c r="N233" t="s">
        <v>255</v>
      </c>
    </row>
    <row r="234" spans="1:14" x14ac:dyDescent="0.25">
      <c r="A234">
        <v>2019</v>
      </c>
      <c r="B234" t="s">
        <v>210</v>
      </c>
      <c r="C234" t="str">
        <f t="shared" si="6"/>
        <v>Provence-Alpes-Côte d'AzurOuvriers qualifiés travaillant par enlèvement de métal</v>
      </c>
      <c r="D234" t="s">
        <v>70</v>
      </c>
      <c r="E234" s="2">
        <v>93</v>
      </c>
      <c r="F234" t="s">
        <v>17</v>
      </c>
      <c r="G234" s="20">
        <v>5</v>
      </c>
      <c r="H234" s="20" t="str">
        <f t="shared" si="7"/>
        <v>Très fort</v>
      </c>
      <c r="I234" t="s">
        <v>257</v>
      </c>
      <c r="J234" t="s">
        <v>256</v>
      </c>
      <c r="K234" t="s">
        <v>255</v>
      </c>
      <c r="L234" t="s">
        <v>257</v>
      </c>
      <c r="M234" t="s">
        <v>256</v>
      </c>
      <c r="N234" t="s">
        <v>254</v>
      </c>
    </row>
    <row r="235" spans="1:14" x14ac:dyDescent="0.25">
      <c r="A235">
        <v>2019</v>
      </c>
      <c r="B235" t="s">
        <v>212</v>
      </c>
      <c r="C235" t="str">
        <f t="shared" si="6"/>
        <v>CorseOuvriers qualifiés travaillant par formage de métal</v>
      </c>
      <c r="D235" t="s">
        <v>71</v>
      </c>
      <c r="E235" s="2">
        <v>94</v>
      </c>
      <c r="F235" t="s">
        <v>11</v>
      </c>
      <c r="G235" s="20">
        <v>5</v>
      </c>
      <c r="H235" s="20" t="str">
        <f t="shared" si="7"/>
        <v>Très fort</v>
      </c>
      <c r="I235" t="s">
        <v>256</v>
      </c>
      <c r="J235" t="s">
        <v>254</v>
      </c>
      <c r="K235" t="s">
        <v>253</v>
      </c>
      <c r="L235" t="s">
        <v>257</v>
      </c>
      <c r="M235" t="s">
        <v>255</v>
      </c>
      <c r="N235" t="s">
        <v>257</v>
      </c>
    </row>
    <row r="236" spans="1:14" x14ac:dyDescent="0.25">
      <c r="A236">
        <v>2019</v>
      </c>
      <c r="B236" t="s">
        <v>197</v>
      </c>
      <c r="C236" t="str">
        <f t="shared" si="6"/>
        <v>Île-de-FranceConducteurs d'engins du bâtiment et des travaux publics</v>
      </c>
      <c r="D236" t="s">
        <v>61</v>
      </c>
      <c r="E236" s="2">
        <v>11</v>
      </c>
      <c r="F236" t="s">
        <v>12</v>
      </c>
      <c r="G236" s="20">
        <v>5</v>
      </c>
      <c r="H236" s="20" t="str">
        <f t="shared" si="7"/>
        <v>Très fort</v>
      </c>
      <c r="I236" t="s">
        <v>256</v>
      </c>
      <c r="J236" t="s">
        <v>256</v>
      </c>
      <c r="K236" t="s">
        <v>256</v>
      </c>
      <c r="L236" t="s">
        <v>256</v>
      </c>
      <c r="M236" t="s">
        <v>256</v>
      </c>
      <c r="N236" t="s">
        <v>256</v>
      </c>
    </row>
    <row r="237" spans="1:14" x14ac:dyDescent="0.25">
      <c r="A237">
        <v>2019</v>
      </c>
      <c r="B237" t="s">
        <v>197</v>
      </c>
      <c r="C237" t="str">
        <f t="shared" si="6"/>
        <v>Centre-Val de LoireConducteurs d'engins du bâtiment et des travaux publics</v>
      </c>
      <c r="D237" t="s">
        <v>61</v>
      </c>
      <c r="E237" s="2">
        <v>24</v>
      </c>
      <c r="F237" t="s">
        <v>10</v>
      </c>
      <c r="G237" s="20">
        <v>5</v>
      </c>
      <c r="H237" s="20" t="str">
        <f t="shared" si="7"/>
        <v>Très fort</v>
      </c>
      <c r="I237" t="s">
        <v>254</v>
      </c>
      <c r="J237" t="s">
        <v>256</v>
      </c>
      <c r="K237" t="s">
        <v>256</v>
      </c>
      <c r="L237" t="s">
        <v>256</v>
      </c>
      <c r="M237" t="s">
        <v>256</v>
      </c>
      <c r="N237" t="s">
        <v>256</v>
      </c>
    </row>
    <row r="238" spans="1:14" x14ac:dyDescent="0.25">
      <c r="A238">
        <v>2019</v>
      </c>
      <c r="B238" t="s">
        <v>197</v>
      </c>
      <c r="C238" t="str">
        <f t="shared" si="6"/>
        <v>Bourgogne-Franche-ComtéConducteurs d'engins du bâtiment et des travaux publics</v>
      </c>
      <c r="D238" t="s">
        <v>61</v>
      </c>
      <c r="E238" s="2">
        <v>27</v>
      </c>
      <c r="F238" t="s">
        <v>8</v>
      </c>
      <c r="G238" s="20">
        <v>5</v>
      </c>
      <c r="H238" s="20" t="str">
        <f t="shared" si="7"/>
        <v>Très fort</v>
      </c>
      <c r="I238" t="s">
        <v>254</v>
      </c>
      <c r="J238" t="s">
        <v>256</v>
      </c>
      <c r="K238" t="s">
        <v>254</v>
      </c>
      <c r="L238" t="s">
        <v>256</v>
      </c>
      <c r="M238" t="s">
        <v>256</v>
      </c>
      <c r="N238" t="s">
        <v>256</v>
      </c>
    </row>
    <row r="239" spans="1:14" x14ac:dyDescent="0.25">
      <c r="A239">
        <v>2019</v>
      </c>
      <c r="B239" t="s">
        <v>197</v>
      </c>
      <c r="C239" t="str">
        <f t="shared" si="6"/>
        <v>NormandieConducteurs d'engins du bâtiment et des travaux publics</v>
      </c>
      <c r="D239" t="s">
        <v>61</v>
      </c>
      <c r="E239" s="2">
        <v>28</v>
      </c>
      <c r="F239" t="s">
        <v>13</v>
      </c>
      <c r="G239" s="20">
        <v>5</v>
      </c>
      <c r="H239" s="20" t="str">
        <f t="shared" si="7"/>
        <v>Très fort</v>
      </c>
      <c r="I239" t="s">
        <v>254</v>
      </c>
      <c r="J239" t="s">
        <v>256</v>
      </c>
      <c r="K239" t="s">
        <v>254</v>
      </c>
      <c r="L239" t="s">
        <v>256</v>
      </c>
      <c r="M239" t="s">
        <v>256</v>
      </c>
      <c r="N239" t="s">
        <v>256</v>
      </c>
    </row>
    <row r="240" spans="1:14" x14ac:dyDescent="0.25">
      <c r="A240">
        <v>2019</v>
      </c>
      <c r="B240" t="s">
        <v>197</v>
      </c>
      <c r="C240" t="str">
        <f t="shared" si="6"/>
        <v>Hauts-de-FranceConducteurs d'engins du bâtiment et des travaux publics</v>
      </c>
      <c r="D240" t="s">
        <v>61</v>
      </c>
      <c r="E240" s="2">
        <v>32</v>
      </c>
      <c r="F240" t="s">
        <v>18</v>
      </c>
      <c r="G240" s="20">
        <v>5</v>
      </c>
      <c r="H240" s="20" t="str">
        <f t="shared" si="7"/>
        <v>Très fort</v>
      </c>
      <c r="I240" t="s">
        <v>256</v>
      </c>
      <c r="J240" t="s">
        <v>255</v>
      </c>
      <c r="K240" t="s">
        <v>254</v>
      </c>
      <c r="L240" t="s">
        <v>256</v>
      </c>
      <c r="M240" t="s">
        <v>256</v>
      </c>
      <c r="N240" t="s">
        <v>256</v>
      </c>
    </row>
    <row r="241" spans="1:14" x14ac:dyDescent="0.25">
      <c r="A241">
        <v>2019</v>
      </c>
      <c r="B241" t="s">
        <v>197</v>
      </c>
      <c r="C241" t="str">
        <f t="shared" si="6"/>
        <v>Grand EstConducteurs d'engins du bâtiment et des travaux publics</v>
      </c>
      <c r="D241" t="s">
        <v>61</v>
      </c>
      <c r="E241" s="2">
        <v>44</v>
      </c>
      <c r="F241" t="s">
        <v>19</v>
      </c>
      <c r="G241" s="20">
        <v>5</v>
      </c>
      <c r="H241" s="20" t="str">
        <f t="shared" si="7"/>
        <v>Très fort</v>
      </c>
      <c r="I241" t="s">
        <v>254</v>
      </c>
      <c r="J241" t="s">
        <v>256</v>
      </c>
      <c r="K241" t="s">
        <v>256</v>
      </c>
      <c r="L241" t="s">
        <v>256</v>
      </c>
      <c r="M241" t="s">
        <v>256</v>
      </c>
      <c r="N241" t="s">
        <v>256</v>
      </c>
    </row>
    <row r="242" spans="1:14" x14ac:dyDescent="0.25">
      <c r="A242">
        <v>2019</v>
      </c>
      <c r="B242" t="s">
        <v>197</v>
      </c>
      <c r="C242" t="str">
        <f t="shared" si="6"/>
        <v>Pays de la LoireConducteurs d'engins du bâtiment et des travaux publics</v>
      </c>
      <c r="D242" t="s">
        <v>61</v>
      </c>
      <c r="E242" s="2">
        <v>52</v>
      </c>
      <c r="F242" t="s">
        <v>14</v>
      </c>
      <c r="G242" s="20">
        <v>5</v>
      </c>
      <c r="H242" s="20" t="str">
        <f t="shared" si="7"/>
        <v>Très fort</v>
      </c>
      <c r="I242" t="s">
        <v>254</v>
      </c>
      <c r="J242" t="s">
        <v>254</v>
      </c>
      <c r="K242" t="s">
        <v>256</v>
      </c>
      <c r="L242" t="s">
        <v>256</v>
      </c>
      <c r="M242" t="s">
        <v>256</v>
      </c>
      <c r="N242" t="s">
        <v>256</v>
      </c>
    </row>
    <row r="243" spans="1:14" x14ac:dyDescent="0.25">
      <c r="A243">
        <v>2019</v>
      </c>
      <c r="B243" t="s">
        <v>208</v>
      </c>
      <c r="C243" t="str">
        <f t="shared" si="6"/>
        <v>BretagneOuviers non qualifiés de la mécanique ou travaillant par enlèvement ou formage de métal</v>
      </c>
      <c r="D243" t="s">
        <v>89</v>
      </c>
      <c r="E243" s="2">
        <v>53</v>
      </c>
      <c r="F243" t="s">
        <v>9</v>
      </c>
      <c r="G243" s="20">
        <v>5</v>
      </c>
      <c r="H243" s="20" t="str">
        <f t="shared" si="7"/>
        <v>Très fort</v>
      </c>
      <c r="I243" t="s">
        <v>257</v>
      </c>
      <c r="J243" t="s">
        <v>254</v>
      </c>
      <c r="K243" t="s">
        <v>256</v>
      </c>
      <c r="L243" t="s">
        <v>254</v>
      </c>
      <c r="M243" t="s">
        <v>254</v>
      </c>
      <c r="N243" t="s">
        <v>253</v>
      </c>
    </row>
    <row r="244" spans="1:14" x14ac:dyDescent="0.25">
      <c r="A244">
        <v>2019</v>
      </c>
      <c r="B244" t="s">
        <v>197</v>
      </c>
      <c r="C244" t="str">
        <f t="shared" si="6"/>
        <v>Nouvelle AquitaineConducteurs d'engins du bâtiment et des travaux publics</v>
      </c>
      <c r="D244" t="s">
        <v>61</v>
      </c>
      <c r="E244" s="2">
        <v>75</v>
      </c>
      <c r="F244" t="s">
        <v>165</v>
      </c>
      <c r="G244" s="20">
        <v>5</v>
      </c>
      <c r="H244" s="20" t="str">
        <f t="shared" si="7"/>
        <v>Très fort</v>
      </c>
      <c r="I244" t="s">
        <v>257</v>
      </c>
      <c r="J244" t="s">
        <v>256</v>
      </c>
      <c r="K244" t="s">
        <v>254</v>
      </c>
      <c r="L244" t="s">
        <v>256</v>
      </c>
      <c r="M244" t="s">
        <v>256</v>
      </c>
      <c r="N244" t="s">
        <v>256</v>
      </c>
    </row>
    <row r="245" spans="1:14" x14ac:dyDescent="0.25">
      <c r="A245">
        <v>2019</v>
      </c>
      <c r="B245" t="s">
        <v>197</v>
      </c>
      <c r="C245" t="str">
        <f t="shared" si="6"/>
        <v>OccitanieConducteurs d'engins du bâtiment et des travaux publics</v>
      </c>
      <c r="D245" t="s">
        <v>61</v>
      </c>
      <c r="E245" s="2">
        <v>76</v>
      </c>
      <c r="F245" t="s">
        <v>15</v>
      </c>
      <c r="G245" s="20">
        <v>5</v>
      </c>
      <c r="H245" s="20" t="str">
        <f t="shared" si="7"/>
        <v>Très fort</v>
      </c>
      <c r="I245" t="s">
        <v>257</v>
      </c>
      <c r="J245" t="s">
        <v>255</v>
      </c>
      <c r="K245" t="s">
        <v>254</v>
      </c>
      <c r="L245" t="s">
        <v>256</v>
      </c>
      <c r="M245" t="s">
        <v>256</v>
      </c>
      <c r="N245" t="s">
        <v>256</v>
      </c>
    </row>
    <row r="246" spans="1:14" x14ac:dyDescent="0.25">
      <c r="A246">
        <v>2019</v>
      </c>
      <c r="B246" t="s">
        <v>197</v>
      </c>
      <c r="C246" t="str">
        <f t="shared" si="6"/>
        <v>Auvergne-Rhône-AlpesConducteurs d'engins du bâtiment et des travaux publics</v>
      </c>
      <c r="D246" t="s">
        <v>61</v>
      </c>
      <c r="E246" s="2">
        <v>84</v>
      </c>
      <c r="F246" t="s">
        <v>7</v>
      </c>
      <c r="G246" s="20">
        <v>5</v>
      </c>
      <c r="H246" s="20" t="str">
        <f t="shared" si="7"/>
        <v>Très fort</v>
      </c>
      <c r="I246" t="s">
        <v>254</v>
      </c>
      <c r="J246" t="s">
        <v>256</v>
      </c>
      <c r="K246" t="s">
        <v>254</v>
      </c>
      <c r="L246" t="s">
        <v>256</v>
      </c>
      <c r="M246" t="s">
        <v>256</v>
      </c>
      <c r="N246" t="s">
        <v>256</v>
      </c>
    </row>
    <row r="247" spans="1:14" x14ac:dyDescent="0.25">
      <c r="A247">
        <v>2019</v>
      </c>
      <c r="B247" t="s">
        <v>212</v>
      </c>
      <c r="C247" t="str">
        <f t="shared" si="6"/>
        <v>Provence-Alpes-Côte d'AzurOuvriers qualifiés travaillant par formage de métal</v>
      </c>
      <c r="D247" t="s">
        <v>71</v>
      </c>
      <c r="E247" s="2">
        <v>93</v>
      </c>
      <c r="F247" t="s">
        <v>17</v>
      </c>
      <c r="G247" s="20">
        <v>5</v>
      </c>
      <c r="H247" s="20" t="str">
        <f t="shared" si="7"/>
        <v>Très fort</v>
      </c>
      <c r="I247" t="s">
        <v>254</v>
      </c>
      <c r="J247" t="s">
        <v>256</v>
      </c>
      <c r="K247" t="s">
        <v>254</v>
      </c>
      <c r="L247" t="s">
        <v>257</v>
      </c>
      <c r="M247" t="s">
        <v>256</v>
      </c>
      <c r="N247" t="s">
        <v>257</v>
      </c>
    </row>
    <row r="248" spans="1:14" x14ac:dyDescent="0.25">
      <c r="A248">
        <v>2019</v>
      </c>
      <c r="B248" t="s">
        <v>208</v>
      </c>
      <c r="C248" t="str">
        <f t="shared" si="6"/>
        <v>CorseOuviers non qualifiés de la mécanique ou travaillant par enlèvement ou formage de métal</v>
      </c>
      <c r="D248" t="s">
        <v>89</v>
      </c>
      <c r="E248" s="2">
        <v>94</v>
      </c>
      <c r="F248" t="s">
        <v>11</v>
      </c>
      <c r="G248" s="20">
        <v>5</v>
      </c>
      <c r="H248" s="20" t="str">
        <f t="shared" si="7"/>
        <v>Très fort</v>
      </c>
      <c r="I248" t="s">
        <v>257</v>
      </c>
      <c r="J248" t="s">
        <v>254</v>
      </c>
      <c r="K248" t="s">
        <v>255</v>
      </c>
      <c r="L248" t="s">
        <v>254</v>
      </c>
      <c r="M248" t="s">
        <v>254</v>
      </c>
      <c r="N248" t="s">
        <v>253</v>
      </c>
    </row>
    <row r="249" spans="1:14" x14ac:dyDescent="0.25">
      <c r="A249">
        <v>2019</v>
      </c>
      <c r="B249" t="s">
        <v>213</v>
      </c>
      <c r="C249" t="str">
        <f t="shared" si="6"/>
        <v>Île-de-FranceCuisiniers</v>
      </c>
      <c r="D249" t="s">
        <v>97</v>
      </c>
      <c r="E249" s="2">
        <v>11</v>
      </c>
      <c r="F249" t="s">
        <v>12</v>
      </c>
      <c r="G249" s="20">
        <v>4</v>
      </c>
      <c r="H249" s="20" t="str">
        <f t="shared" si="7"/>
        <v>Fort</v>
      </c>
      <c r="I249" t="s">
        <v>257</v>
      </c>
      <c r="J249" t="s">
        <v>253</v>
      </c>
      <c r="K249" t="s">
        <v>255</v>
      </c>
      <c r="L249" t="s">
        <v>257</v>
      </c>
      <c r="M249" t="s">
        <v>253</v>
      </c>
      <c r="N249" t="s">
        <v>256</v>
      </c>
    </row>
    <row r="250" spans="1:14" x14ac:dyDescent="0.25">
      <c r="A250">
        <v>2019</v>
      </c>
      <c r="B250" t="s">
        <v>213</v>
      </c>
      <c r="C250" t="str">
        <f t="shared" si="6"/>
        <v>Centre-Val de LoireCuisiniers</v>
      </c>
      <c r="D250" t="s">
        <v>97</v>
      </c>
      <c r="E250" s="2">
        <v>24</v>
      </c>
      <c r="F250" t="s">
        <v>10</v>
      </c>
      <c r="G250" s="20">
        <v>5</v>
      </c>
      <c r="H250" s="20" t="str">
        <f t="shared" si="7"/>
        <v>Très fort</v>
      </c>
      <c r="I250" t="s">
        <v>257</v>
      </c>
      <c r="J250" t="s">
        <v>253</v>
      </c>
      <c r="K250" t="s">
        <v>256</v>
      </c>
      <c r="L250" t="s">
        <v>257</v>
      </c>
      <c r="M250" t="s">
        <v>253</v>
      </c>
      <c r="N250" t="s">
        <v>256</v>
      </c>
    </row>
    <row r="251" spans="1:14" x14ac:dyDescent="0.25">
      <c r="A251">
        <v>2019</v>
      </c>
      <c r="B251" t="s">
        <v>213</v>
      </c>
      <c r="C251" t="str">
        <f t="shared" si="6"/>
        <v>Bourgogne-Franche-ComtéCuisiniers</v>
      </c>
      <c r="D251" t="s">
        <v>97</v>
      </c>
      <c r="E251" s="2">
        <v>27</v>
      </c>
      <c r="F251" t="s">
        <v>8</v>
      </c>
      <c r="G251" s="20">
        <v>5</v>
      </c>
      <c r="H251" s="20" t="str">
        <f t="shared" si="7"/>
        <v>Très fort</v>
      </c>
      <c r="I251" t="s">
        <v>257</v>
      </c>
      <c r="J251" t="s">
        <v>253</v>
      </c>
      <c r="K251" t="s">
        <v>256</v>
      </c>
      <c r="L251" t="s">
        <v>257</v>
      </c>
      <c r="M251" t="s">
        <v>253</v>
      </c>
      <c r="N251" t="s">
        <v>256</v>
      </c>
    </row>
    <row r="252" spans="1:14" x14ac:dyDescent="0.25">
      <c r="A252">
        <v>2019</v>
      </c>
      <c r="B252" t="s">
        <v>213</v>
      </c>
      <c r="C252" t="str">
        <f t="shared" si="6"/>
        <v>NormandieCuisiniers</v>
      </c>
      <c r="D252" t="s">
        <v>97</v>
      </c>
      <c r="E252" s="2">
        <v>28</v>
      </c>
      <c r="F252" t="s">
        <v>13</v>
      </c>
      <c r="G252" s="20">
        <v>5</v>
      </c>
      <c r="H252" s="20" t="str">
        <f t="shared" si="7"/>
        <v>Très fort</v>
      </c>
      <c r="I252" t="s">
        <v>257</v>
      </c>
      <c r="J252" t="s">
        <v>253</v>
      </c>
      <c r="K252" t="s">
        <v>254</v>
      </c>
      <c r="L252" t="s">
        <v>257</v>
      </c>
      <c r="M252" t="s">
        <v>253</v>
      </c>
      <c r="N252" t="s">
        <v>254</v>
      </c>
    </row>
    <row r="253" spans="1:14" x14ac:dyDescent="0.25">
      <c r="A253">
        <v>2019</v>
      </c>
      <c r="B253" t="s">
        <v>213</v>
      </c>
      <c r="C253" t="str">
        <f t="shared" si="6"/>
        <v>Hauts-de-FranceCuisiniers</v>
      </c>
      <c r="D253" t="s">
        <v>97</v>
      </c>
      <c r="E253" s="2">
        <v>32</v>
      </c>
      <c r="F253" t="s">
        <v>18</v>
      </c>
      <c r="G253" s="20">
        <v>5</v>
      </c>
      <c r="H253" s="20" t="str">
        <f t="shared" si="7"/>
        <v>Très fort</v>
      </c>
      <c r="I253" t="s">
        <v>257</v>
      </c>
      <c r="J253" t="s">
        <v>253</v>
      </c>
      <c r="K253" t="s">
        <v>256</v>
      </c>
      <c r="L253" t="s">
        <v>257</v>
      </c>
      <c r="M253" t="s">
        <v>253</v>
      </c>
      <c r="N253" t="s">
        <v>256</v>
      </c>
    </row>
    <row r="254" spans="1:14" x14ac:dyDescent="0.25">
      <c r="A254">
        <v>2019</v>
      </c>
      <c r="B254" t="s">
        <v>213</v>
      </c>
      <c r="C254" t="str">
        <f t="shared" si="6"/>
        <v>Grand EstCuisiniers</v>
      </c>
      <c r="D254" t="s">
        <v>97</v>
      </c>
      <c r="E254" s="2">
        <v>44</v>
      </c>
      <c r="F254" t="s">
        <v>19</v>
      </c>
      <c r="G254" s="20">
        <v>5</v>
      </c>
      <c r="H254" s="20" t="str">
        <f t="shared" si="7"/>
        <v>Très fort</v>
      </c>
      <c r="I254" t="s">
        <v>257</v>
      </c>
      <c r="J254" t="s">
        <v>253</v>
      </c>
      <c r="K254" t="s">
        <v>256</v>
      </c>
      <c r="L254" t="s">
        <v>257</v>
      </c>
      <c r="M254" t="s">
        <v>253</v>
      </c>
      <c r="N254" t="s">
        <v>256</v>
      </c>
    </row>
    <row r="255" spans="1:14" x14ac:dyDescent="0.25">
      <c r="A255">
        <v>2019</v>
      </c>
      <c r="B255" t="s">
        <v>213</v>
      </c>
      <c r="C255" t="str">
        <f t="shared" si="6"/>
        <v>Pays de la LoireCuisiniers</v>
      </c>
      <c r="D255" t="s">
        <v>97</v>
      </c>
      <c r="E255" s="2">
        <v>52</v>
      </c>
      <c r="F255" t="s">
        <v>14</v>
      </c>
      <c r="G255" s="20">
        <v>5</v>
      </c>
      <c r="H255" s="20" t="str">
        <f t="shared" si="7"/>
        <v>Très fort</v>
      </c>
      <c r="I255" t="s">
        <v>257</v>
      </c>
      <c r="J255" t="s">
        <v>253</v>
      </c>
      <c r="K255" t="s">
        <v>254</v>
      </c>
      <c r="L255" t="s">
        <v>257</v>
      </c>
      <c r="M255" t="s">
        <v>253</v>
      </c>
      <c r="N255" t="s">
        <v>256</v>
      </c>
    </row>
    <row r="256" spans="1:14" x14ac:dyDescent="0.25">
      <c r="A256">
        <v>2019</v>
      </c>
      <c r="B256" t="s">
        <v>214</v>
      </c>
      <c r="C256" t="str">
        <f t="shared" si="6"/>
        <v>BretagneOuvriers qualifiés de la mécanique</v>
      </c>
      <c r="D256" t="s">
        <v>100</v>
      </c>
      <c r="E256" s="2">
        <v>53</v>
      </c>
      <c r="F256" t="s">
        <v>9</v>
      </c>
      <c r="G256" s="20">
        <v>5</v>
      </c>
      <c r="H256" s="20" t="str">
        <f t="shared" si="7"/>
        <v>Très fort</v>
      </c>
      <c r="I256" t="s">
        <v>256</v>
      </c>
      <c r="J256" t="s">
        <v>254</v>
      </c>
      <c r="K256" t="s">
        <v>254</v>
      </c>
      <c r="L256" t="s">
        <v>254</v>
      </c>
      <c r="M256" t="s">
        <v>254</v>
      </c>
      <c r="N256" t="s">
        <v>256</v>
      </c>
    </row>
    <row r="257" spans="1:14" x14ac:dyDescent="0.25">
      <c r="A257">
        <v>2019</v>
      </c>
      <c r="B257" t="s">
        <v>213</v>
      </c>
      <c r="C257" t="str">
        <f t="shared" si="6"/>
        <v>Nouvelle AquitaineCuisiniers</v>
      </c>
      <c r="D257" t="s">
        <v>97</v>
      </c>
      <c r="E257" s="2">
        <v>75</v>
      </c>
      <c r="F257" t="s">
        <v>165</v>
      </c>
      <c r="G257" s="20">
        <v>5</v>
      </c>
      <c r="H257" s="20" t="str">
        <f t="shared" si="7"/>
        <v>Très fort</v>
      </c>
      <c r="I257" t="s">
        <v>257</v>
      </c>
      <c r="J257" t="s">
        <v>253</v>
      </c>
      <c r="K257" t="s">
        <v>254</v>
      </c>
      <c r="L257" t="s">
        <v>257</v>
      </c>
      <c r="M257" t="s">
        <v>253</v>
      </c>
      <c r="N257" t="s">
        <v>254</v>
      </c>
    </row>
    <row r="258" spans="1:14" x14ac:dyDescent="0.25">
      <c r="A258">
        <v>2019</v>
      </c>
      <c r="B258" t="s">
        <v>213</v>
      </c>
      <c r="C258" t="str">
        <f t="shared" si="6"/>
        <v>OccitanieCuisiniers</v>
      </c>
      <c r="D258" t="s">
        <v>97</v>
      </c>
      <c r="E258" s="2">
        <v>76</v>
      </c>
      <c r="F258" t="s">
        <v>15</v>
      </c>
      <c r="G258" s="20">
        <v>5</v>
      </c>
      <c r="H258" s="20" t="str">
        <f t="shared" si="7"/>
        <v>Très fort</v>
      </c>
      <c r="I258" t="s">
        <v>257</v>
      </c>
      <c r="J258" t="s">
        <v>253</v>
      </c>
      <c r="K258" t="s">
        <v>254</v>
      </c>
      <c r="L258" t="s">
        <v>257</v>
      </c>
      <c r="M258" t="s">
        <v>253</v>
      </c>
      <c r="N258" t="s">
        <v>256</v>
      </c>
    </row>
    <row r="259" spans="1:14" x14ac:dyDescent="0.25">
      <c r="A259">
        <v>2019</v>
      </c>
      <c r="B259" t="s">
        <v>213</v>
      </c>
      <c r="C259" t="str">
        <f t="shared" ref="C259:C322" si="8">F259&amp;D259</f>
        <v>Auvergne-Rhône-AlpesCuisiniers</v>
      </c>
      <c r="D259" t="s">
        <v>97</v>
      </c>
      <c r="E259" s="2">
        <v>84</v>
      </c>
      <c r="F259" t="s">
        <v>7</v>
      </c>
      <c r="G259" s="20">
        <v>5</v>
      </c>
      <c r="H259" s="20" t="str">
        <f t="shared" ref="H259:H322" si="9">IF(G259=1,"Très faible",IF(G259=2,"Faible",IF(G259=3,"Moyen",IF(G259=4,"Fort",IF(G259=5,"Très fort","Problème")))))</f>
        <v>Très fort</v>
      </c>
      <c r="I259" t="s">
        <v>257</v>
      </c>
      <c r="J259" t="s">
        <v>253</v>
      </c>
      <c r="K259" t="s">
        <v>254</v>
      </c>
      <c r="L259" t="s">
        <v>257</v>
      </c>
      <c r="M259" t="s">
        <v>253</v>
      </c>
      <c r="N259" t="s">
        <v>256</v>
      </c>
    </row>
    <row r="260" spans="1:14" x14ac:dyDescent="0.25">
      <c r="A260">
        <v>2019</v>
      </c>
      <c r="B260" t="s">
        <v>214</v>
      </c>
      <c r="C260" t="str">
        <f t="shared" si="8"/>
        <v>Provence-Alpes-Côte d'AzurOuvriers qualifiés de la mécanique</v>
      </c>
      <c r="D260" t="s">
        <v>100</v>
      </c>
      <c r="E260" s="2">
        <v>93</v>
      </c>
      <c r="F260" t="s">
        <v>17</v>
      </c>
      <c r="G260" s="20">
        <v>4</v>
      </c>
      <c r="H260" s="20" t="str">
        <f t="shared" si="9"/>
        <v>Fort</v>
      </c>
      <c r="I260" t="s">
        <v>254</v>
      </c>
      <c r="J260" t="s">
        <v>254</v>
      </c>
      <c r="K260" t="s">
        <v>254</v>
      </c>
      <c r="L260" t="s">
        <v>254</v>
      </c>
      <c r="M260" t="s">
        <v>254</v>
      </c>
      <c r="N260" t="s">
        <v>256</v>
      </c>
    </row>
    <row r="261" spans="1:14" x14ac:dyDescent="0.25">
      <c r="A261">
        <v>2019</v>
      </c>
      <c r="B261" t="s">
        <v>214</v>
      </c>
      <c r="C261" t="str">
        <f t="shared" si="8"/>
        <v>CorseOuvriers qualifiés de la mécanique</v>
      </c>
      <c r="D261" t="s">
        <v>100</v>
      </c>
      <c r="E261" s="2">
        <v>94</v>
      </c>
      <c r="F261" t="s">
        <v>11</v>
      </c>
      <c r="G261" s="20">
        <v>5</v>
      </c>
      <c r="H261" s="20" t="str">
        <f t="shared" si="9"/>
        <v>Très fort</v>
      </c>
      <c r="I261" t="s">
        <v>257</v>
      </c>
      <c r="J261" t="s">
        <v>254</v>
      </c>
      <c r="K261" t="s">
        <v>255</v>
      </c>
      <c r="L261" t="s">
        <v>254</v>
      </c>
      <c r="M261" t="s">
        <v>254</v>
      </c>
      <c r="N261" t="s">
        <v>256</v>
      </c>
    </row>
    <row r="262" spans="1:14" x14ac:dyDescent="0.25">
      <c r="A262">
        <v>2019</v>
      </c>
      <c r="B262" t="s">
        <v>215</v>
      </c>
      <c r="C262" t="str">
        <f t="shared" si="8"/>
        <v>Île-de-FranceEmployés administratifs d'entreprise</v>
      </c>
      <c r="D262" t="s">
        <v>127</v>
      </c>
      <c r="E262" s="2">
        <v>11</v>
      </c>
      <c r="F262" t="s">
        <v>12</v>
      </c>
      <c r="G262" s="20">
        <v>2</v>
      </c>
      <c r="H262" s="20" t="str">
        <f t="shared" si="9"/>
        <v>Faible</v>
      </c>
      <c r="I262" t="s">
        <v>257</v>
      </c>
      <c r="J262" t="s">
        <v>253</v>
      </c>
      <c r="K262" t="s">
        <v>257</v>
      </c>
      <c r="L262" t="s">
        <v>255</v>
      </c>
      <c r="M262" t="s">
        <v>254</v>
      </c>
      <c r="N262" t="s">
        <v>253</v>
      </c>
    </row>
    <row r="263" spans="1:14" x14ac:dyDescent="0.25">
      <c r="A263">
        <v>2019</v>
      </c>
      <c r="B263" t="s">
        <v>215</v>
      </c>
      <c r="C263" t="str">
        <f t="shared" si="8"/>
        <v>Centre-Val de LoireEmployés administratifs d'entreprise</v>
      </c>
      <c r="D263" t="s">
        <v>127</v>
      </c>
      <c r="E263" s="2">
        <v>24</v>
      </c>
      <c r="F263" t="s">
        <v>10</v>
      </c>
      <c r="G263" s="20">
        <v>1</v>
      </c>
      <c r="H263" s="20" t="str">
        <f t="shared" si="9"/>
        <v>Très faible</v>
      </c>
      <c r="I263" t="s">
        <v>254</v>
      </c>
      <c r="J263" t="s">
        <v>253</v>
      </c>
      <c r="K263" t="s">
        <v>254</v>
      </c>
      <c r="L263" t="s">
        <v>255</v>
      </c>
      <c r="M263" t="s">
        <v>254</v>
      </c>
      <c r="N263" t="s">
        <v>253</v>
      </c>
    </row>
    <row r="264" spans="1:14" x14ac:dyDescent="0.25">
      <c r="A264">
        <v>2019</v>
      </c>
      <c r="B264" t="s">
        <v>215</v>
      </c>
      <c r="C264" t="str">
        <f t="shared" si="8"/>
        <v>Bourgogne-Franche-ComtéEmployés administratifs d'entreprise</v>
      </c>
      <c r="D264" t="s">
        <v>127</v>
      </c>
      <c r="E264" s="2">
        <v>27</v>
      </c>
      <c r="F264" t="s">
        <v>8</v>
      </c>
      <c r="G264" s="20">
        <v>1</v>
      </c>
      <c r="H264" s="20" t="str">
        <f t="shared" si="9"/>
        <v>Très faible</v>
      </c>
      <c r="I264" t="s">
        <v>254</v>
      </c>
      <c r="J264" t="s">
        <v>253</v>
      </c>
      <c r="K264" t="s">
        <v>254</v>
      </c>
      <c r="L264" t="s">
        <v>255</v>
      </c>
      <c r="M264" t="s">
        <v>254</v>
      </c>
      <c r="N264" t="s">
        <v>253</v>
      </c>
    </row>
    <row r="265" spans="1:14" x14ac:dyDescent="0.25">
      <c r="A265">
        <v>2019</v>
      </c>
      <c r="B265" t="s">
        <v>215</v>
      </c>
      <c r="C265" t="str">
        <f t="shared" si="8"/>
        <v>NormandieEmployés administratifs d'entreprise</v>
      </c>
      <c r="D265" t="s">
        <v>127</v>
      </c>
      <c r="E265" s="2">
        <v>28</v>
      </c>
      <c r="F265" t="s">
        <v>13</v>
      </c>
      <c r="G265" s="20">
        <v>1</v>
      </c>
      <c r="H265" s="20" t="str">
        <f t="shared" si="9"/>
        <v>Très faible</v>
      </c>
      <c r="I265" t="s">
        <v>256</v>
      </c>
      <c r="J265" t="s">
        <v>253</v>
      </c>
      <c r="K265" t="s">
        <v>256</v>
      </c>
      <c r="L265" t="s">
        <v>255</v>
      </c>
      <c r="M265" t="s">
        <v>254</v>
      </c>
      <c r="N265" t="s">
        <v>253</v>
      </c>
    </row>
    <row r="266" spans="1:14" x14ac:dyDescent="0.25">
      <c r="A266">
        <v>2019</v>
      </c>
      <c r="B266" t="s">
        <v>215</v>
      </c>
      <c r="C266" t="str">
        <f t="shared" si="8"/>
        <v>Hauts-de-FranceEmployés administratifs d'entreprise</v>
      </c>
      <c r="D266" t="s">
        <v>127</v>
      </c>
      <c r="E266" s="2">
        <v>32</v>
      </c>
      <c r="F266" t="s">
        <v>18</v>
      </c>
      <c r="G266" s="20">
        <v>2</v>
      </c>
      <c r="H266" s="20" t="str">
        <f t="shared" si="9"/>
        <v>Faible</v>
      </c>
      <c r="I266" t="s">
        <v>254</v>
      </c>
      <c r="J266" t="s">
        <v>253</v>
      </c>
      <c r="K266" t="s">
        <v>257</v>
      </c>
      <c r="L266" t="s">
        <v>255</v>
      </c>
      <c r="M266" t="s">
        <v>254</v>
      </c>
      <c r="N266" t="s">
        <v>253</v>
      </c>
    </row>
    <row r="267" spans="1:14" x14ac:dyDescent="0.25">
      <c r="A267">
        <v>2019</v>
      </c>
      <c r="B267" t="s">
        <v>215</v>
      </c>
      <c r="C267" t="str">
        <f t="shared" si="8"/>
        <v>Grand EstEmployés administratifs d'entreprise</v>
      </c>
      <c r="D267" t="s">
        <v>127</v>
      </c>
      <c r="E267" s="2">
        <v>44</v>
      </c>
      <c r="F267" t="s">
        <v>19</v>
      </c>
      <c r="G267" s="20">
        <v>1</v>
      </c>
      <c r="H267" s="20" t="str">
        <f t="shared" si="9"/>
        <v>Très faible</v>
      </c>
      <c r="I267" t="s">
        <v>256</v>
      </c>
      <c r="J267" t="s">
        <v>253</v>
      </c>
      <c r="K267" t="s">
        <v>256</v>
      </c>
      <c r="L267" t="s">
        <v>255</v>
      </c>
      <c r="M267" t="s">
        <v>254</v>
      </c>
      <c r="N267" t="s">
        <v>253</v>
      </c>
    </row>
    <row r="268" spans="1:14" x14ac:dyDescent="0.25">
      <c r="A268">
        <v>2019</v>
      </c>
      <c r="B268" t="s">
        <v>215</v>
      </c>
      <c r="C268" t="str">
        <f t="shared" si="8"/>
        <v>Pays de la LoireEmployés administratifs d'entreprise</v>
      </c>
      <c r="D268" t="s">
        <v>127</v>
      </c>
      <c r="E268" s="2">
        <v>52</v>
      </c>
      <c r="F268" t="s">
        <v>14</v>
      </c>
      <c r="G268" s="20">
        <v>2</v>
      </c>
      <c r="H268" s="20" t="str">
        <f t="shared" si="9"/>
        <v>Faible</v>
      </c>
      <c r="I268" t="s">
        <v>257</v>
      </c>
      <c r="J268" t="s">
        <v>255</v>
      </c>
      <c r="K268" t="s">
        <v>254</v>
      </c>
      <c r="L268" t="s">
        <v>255</v>
      </c>
      <c r="M268" t="s">
        <v>254</v>
      </c>
      <c r="N268" t="s">
        <v>253</v>
      </c>
    </row>
    <row r="269" spans="1:14" x14ac:dyDescent="0.25">
      <c r="A269">
        <v>2019</v>
      </c>
      <c r="B269" t="s">
        <v>216</v>
      </c>
      <c r="C269" t="str">
        <f t="shared" si="8"/>
        <v>BretagneTechniciens et agents de maîtrise des industries mécaniques</v>
      </c>
      <c r="D269" t="s">
        <v>59</v>
      </c>
      <c r="E269" s="2">
        <v>53</v>
      </c>
      <c r="F269" t="s">
        <v>9</v>
      </c>
      <c r="G269" s="20">
        <v>5</v>
      </c>
      <c r="H269" s="20" t="str">
        <f t="shared" si="9"/>
        <v>Très fort</v>
      </c>
      <c r="I269" t="s">
        <v>255</v>
      </c>
      <c r="J269" t="s">
        <v>257</v>
      </c>
      <c r="K269" t="s">
        <v>255</v>
      </c>
      <c r="L269" t="s">
        <v>255</v>
      </c>
      <c r="M269" t="s">
        <v>257</v>
      </c>
      <c r="N269" t="s">
        <v>254</v>
      </c>
    </row>
    <row r="270" spans="1:14" x14ac:dyDescent="0.25">
      <c r="A270">
        <v>2019</v>
      </c>
      <c r="B270" t="s">
        <v>215</v>
      </c>
      <c r="C270" t="str">
        <f t="shared" si="8"/>
        <v>Nouvelle AquitaineEmployés administratifs d'entreprise</v>
      </c>
      <c r="D270" t="s">
        <v>127</v>
      </c>
      <c r="E270" s="2">
        <v>75</v>
      </c>
      <c r="F270" t="s">
        <v>165</v>
      </c>
      <c r="G270" s="20">
        <v>1</v>
      </c>
      <c r="H270" s="20" t="str">
        <f t="shared" si="9"/>
        <v>Très faible</v>
      </c>
      <c r="I270" t="s">
        <v>257</v>
      </c>
      <c r="J270" t="s">
        <v>253</v>
      </c>
      <c r="K270" t="s">
        <v>254</v>
      </c>
      <c r="L270" t="s">
        <v>255</v>
      </c>
      <c r="M270" t="s">
        <v>254</v>
      </c>
      <c r="N270" t="s">
        <v>253</v>
      </c>
    </row>
    <row r="271" spans="1:14" x14ac:dyDescent="0.25">
      <c r="A271">
        <v>2019</v>
      </c>
      <c r="B271" t="s">
        <v>215</v>
      </c>
      <c r="C271" t="str">
        <f t="shared" si="8"/>
        <v>OccitanieEmployés administratifs d'entreprise</v>
      </c>
      <c r="D271" t="s">
        <v>127</v>
      </c>
      <c r="E271" s="2">
        <v>76</v>
      </c>
      <c r="F271" t="s">
        <v>15</v>
      </c>
      <c r="G271" s="20">
        <v>1</v>
      </c>
      <c r="H271" s="20" t="str">
        <f t="shared" si="9"/>
        <v>Très faible</v>
      </c>
      <c r="I271" t="s">
        <v>254</v>
      </c>
      <c r="J271" t="s">
        <v>253</v>
      </c>
      <c r="K271" t="s">
        <v>257</v>
      </c>
      <c r="L271" t="s">
        <v>255</v>
      </c>
      <c r="M271" t="s">
        <v>254</v>
      </c>
      <c r="N271" t="s">
        <v>253</v>
      </c>
    </row>
    <row r="272" spans="1:14" x14ac:dyDescent="0.25">
      <c r="A272">
        <v>2019</v>
      </c>
      <c r="B272" t="s">
        <v>215</v>
      </c>
      <c r="C272" t="str">
        <f t="shared" si="8"/>
        <v>Auvergne-Rhône-AlpesEmployés administratifs d'entreprise</v>
      </c>
      <c r="D272" t="s">
        <v>127</v>
      </c>
      <c r="E272" s="2">
        <v>84</v>
      </c>
      <c r="F272" t="s">
        <v>7</v>
      </c>
      <c r="G272" s="20">
        <v>2</v>
      </c>
      <c r="H272" s="20" t="str">
        <f t="shared" si="9"/>
        <v>Faible</v>
      </c>
      <c r="I272" t="s">
        <v>254</v>
      </c>
      <c r="J272" t="s">
        <v>253</v>
      </c>
      <c r="K272" t="s">
        <v>256</v>
      </c>
      <c r="L272" t="s">
        <v>255</v>
      </c>
      <c r="M272" t="s">
        <v>254</v>
      </c>
      <c r="N272" t="s">
        <v>253</v>
      </c>
    </row>
    <row r="273" spans="1:14" x14ac:dyDescent="0.25">
      <c r="A273">
        <v>2019</v>
      </c>
      <c r="B273" t="s">
        <v>216</v>
      </c>
      <c r="C273" t="str">
        <f t="shared" si="8"/>
        <v>Provence-Alpes-Côte d'AzurTechniciens et agents de maîtrise des industries mécaniques</v>
      </c>
      <c r="D273" t="s">
        <v>59</v>
      </c>
      <c r="E273" s="2">
        <v>93</v>
      </c>
      <c r="F273" t="s">
        <v>17</v>
      </c>
      <c r="G273" s="20">
        <v>5</v>
      </c>
      <c r="H273" s="20" t="str">
        <f t="shared" si="9"/>
        <v>Très fort</v>
      </c>
      <c r="I273" t="s">
        <v>255</v>
      </c>
      <c r="J273" t="s">
        <v>257</v>
      </c>
      <c r="K273" t="s">
        <v>255</v>
      </c>
      <c r="L273" t="s">
        <v>255</v>
      </c>
      <c r="M273" t="s">
        <v>257</v>
      </c>
      <c r="N273" t="s">
        <v>256</v>
      </c>
    </row>
    <row r="274" spans="1:14" x14ac:dyDescent="0.25">
      <c r="A274">
        <v>2019</v>
      </c>
      <c r="B274" t="s">
        <v>216</v>
      </c>
      <c r="C274" t="str">
        <f t="shared" si="8"/>
        <v>CorseTechniciens et agents de maîtrise des industries mécaniques</v>
      </c>
      <c r="D274" t="s">
        <v>59</v>
      </c>
      <c r="E274" s="2">
        <v>94</v>
      </c>
      <c r="F274" t="s">
        <v>11</v>
      </c>
      <c r="G274" s="20">
        <v>1</v>
      </c>
      <c r="H274" s="20" t="str">
        <f t="shared" si="9"/>
        <v>Très faible</v>
      </c>
      <c r="I274" t="s">
        <v>253</v>
      </c>
      <c r="J274" t="s">
        <v>257</v>
      </c>
      <c r="K274" t="s">
        <v>257</v>
      </c>
      <c r="L274" t="s">
        <v>256</v>
      </c>
      <c r="M274" t="s">
        <v>257</v>
      </c>
      <c r="N274" t="s">
        <v>256</v>
      </c>
    </row>
    <row r="275" spans="1:14" x14ac:dyDescent="0.25">
      <c r="A275">
        <v>2019</v>
      </c>
      <c r="B275" t="s">
        <v>217</v>
      </c>
      <c r="C275" t="str">
        <f t="shared" si="8"/>
        <v>Île-de-FranceEmployés de la banque et des assurances</v>
      </c>
      <c r="D275" t="s">
        <v>126</v>
      </c>
      <c r="E275" s="2">
        <v>11</v>
      </c>
      <c r="F275" t="s">
        <v>12</v>
      </c>
      <c r="G275" s="20">
        <v>1</v>
      </c>
      <c r="H275" s="20" t="str">
        <f t="shared" si="9"/>
        <v>Très faible</v>
      </c>
      <c r="I275" t="s">
        <v>255</v>
      </c>
      <c r="J275" t="s">
        <v>257</v>
      </c>
      <c r="K275" t="s">
        <v>253</v>
      </c>
      <c r="L275" t="s">
        <v>255</v>
      </c>
      <c r="M275" t="s">
        <v>256</v>
      </c>
      <c r="N275" t="s">
        <v>254</v>
      </c>
    </row>
    <row r="276" spans="1:14" x14ac:dyDescent="0.25">
      <c r="A276">
        <v>2019</v>
      </c>
      <c r="B276" t="s">
        <v>217</v>
      </c>
      <c r="C276" t="str">
        <f t="shared" si="8"/>
        <v>Centre-Val de LoireEmployés de la banque et des assurances</v>
      </c>
      <c r="D276" t="s">
        <v>126</v>
      </c>
      <c r="E276" s="2">
        <v>24</v>
      </c>
      <c r="F276" t="s">
        <v>10</v>
      </c>
      <c r="G276" s="20">
        <v>3</v>
      </c>
      <c r="H276" s="20" t="str">
        <f t="shared" si="9"/>
        <v>Moyen</v>
      </c>
      <c r="I276" t="s">
        <v>255</v>
      </c>
      <c r="J276" t="s">
        <v>257</v>
      </c>
      <c r="K276" t="s">
        <v>253</v>
      </c>
      <c r="L276" t="s">
        <v>255</v>
      </c>
      <c r="M276" t="s">
        <v>256</v>
      </c>
      <c r="N276" t="s">
        <v>254</v>
      </c>
    </row>
    <row r="277" spans="1:14" x14ac:dyDescent="0.25">
      <c r="A277">
        <v>2019</v>
      </c>
      <c r="B277" t="s">
        <v>217</v>
      </c>
      <c r="C277" t="str">
        <f t="shared" si="8"/>
        <v>Bourgogne-Franche-ComtéEmployés de la banque et des assurances</v>
      </c>
      <c r="D277" t="s">
        <v>126</v>
      </c>
      <c r="E277" s="2">
        <v>27</v>
      </c>
      <c r="F277" t="s">
        <v>8</v>
      </c>
      <c r="G277" s="20">
        <v>4</v>
      </c>
      <c r="H277" s="20" t="str">
        <f t="shared" si="9"/>
        <v>Fort</v>
      </c>
      <c r="I277" t="s">
        <v>255</v>
      </c>
      <c r="J277" t="s">
        <v>257</v>
      </c>
      <c r="K277" t="s">
        <v>255</v>
      </c>
      <c r="L277" t="s">
        <v>255</v>
      </c>
      <c r="M277" t="s">
        <v>256</v>
      </c>
      <c r="N277" t="s">
        <v>254</v>
      </c>
    </row>
    <row r="278" spans="1:14" x14ac:dyDescent="0.25">
      <c r="A278">
        <v>2019</v>
      </c>
      <c r="B278" t="s">
        <v>217</v>
      </c>
      <c r="C278" t="str">
        <f t="shared" si="8"/>
        <v>NormandieEmployés de la banque et des assurances</v>
      </c>
      <c r="D278" t="s">
        <v>126</v>
      </c>
      <c r="E278" s="2">
        <v>28</v>
      </c>
      <c r="F278" t="s">
        <v>13</v>
      </c>
      <c r="G278" s="20">
        <v>4</v>
      </c>
      <c r="H278" s="20" t="str">
        <f t="shared" si="9"/>
        <v>Fort</v>
      </c>
      <c r="I278" t="s">
        <v>253</v>
      </c>
      <c r="J278" t="s">
        <v>257</v>
      </c>
      <c r="K278" t="s">
        <v>255</v>
      </c>
      <c r="L278" t="s">
        <v>255</v>
      </c>
      <c r="M278" t="s">
        <v>256</v>
      </c>
      <c r="N278" t="s">
        <v>254</v>
      </c>
    </row>
    <row r="279" spans="1:14" x14ac:dyDescent="0.25">
      <c r="A279">
        <v>2019</v>
      </c>
      <c r="B279" t="s">
        <v>217</v>
      </c>
      <c r="C279" t="str">
        <f t="shared" si="8"/>
        <v>Hauts-de-FranceEmployés de la banque et des assurances</v>
      </c>
      <c r="D279" t="s">
        <v>126</v>
      </c>
      <c r="E279" s="2">
        <v>32</v>
      </c>
      <c r="F279" t="s">
        <v>18</v>
      </c>
      <c r="G279" s="20">
        <v>2</v>
      </c>
      <c r="H279" s="20" t="str">
        <f t="shared" si="9"/>
        <v>Faible</v>
      </c>
      <c r="I279" t="s">
        <v>253</v>
      </c>
      <c r="J279" t="s">
        <v>257</v>
      </c>
      <c r="K279" t="s">
        <v>255</v>
      </c>
      <c r="L279" t="s">
        <v>255</v>
      </c>
      <c r="M279" t="s">
        <v>256</v>
      </c>
      <c r="N279" t="s">
        <v>254</v>
      </c>
    </row>
    <row r="280" spans="1:14" x14ac:dyDescent="0.25">
      <c r="A280">
        <v>2019</v>
      </c>
      <c r="B280" t="s">
        <v>217</v>
      </c>
      <c r="C280" t="str">
        <f t="shared" si="8"/>
        <v>Grand EstEmployés de la banque et des assurances</v>
      </c>
      <c r="D280" t="s">
        <v>126</v>
      </c>
      <c r="E280" s="2">
        <v>44</v>
      </c>
      <c r="F280" t="s">
        <v>19</v>
      </c>
      <c r="G280" s="20">
        <v>2</v>
      </c>
      <c r="H280" s="20" t="str">
        <f t="shared" si="9"/>
        <v>Faible</v>
      </c>
      <c r="I280" t="s">
        <v>255</v>
      </c>
      <c r="J280" t="s">
        <v>257</v>
      </c>
      <c r="K280" t="s">
        <v>253</v>
      </c>
      <c r="L280" t="s">
        <v>255</v>
      </c>
      <c r="M280" t="s">
        <v>256</v>
      </c>
      <c r="N280" t="s">
        <v>254</v>
      </c>
    </row>
    <row r="281" spans="1:14" x14ac:dyDescent="0.25">
      <c r="A281">
        <v>2019</v>
      </c>
      <c r="B281" t="s">
        <v>217</v>
      </c>
      <c r="C281" t="str">
        <f t="shared" si="8"/>
        <v>Pays de la LoireEmployés de la banque et des assurances</v>
      </c>
      <c r="D281" t="s">
        <v>126</v>
      </c>
      <c r="E281" s="2">
        <v>52</v>
      </c>
      <c r="F281" t="s">
        <v>14</v>
      </c>
      <c r="G281" s="20">
        <v>5</v>
      </c>
      <c r="H281" s="20" t="str">
        <f t="shared" si="9"/>
        <v>Très fort</v>
      </c>
      <c r="I281" t="s">
        <v>253</v>
      </c>
      <c r="J281" t="s">
        <v>257</v>
      </c>
      <c r="K281" t="s">
        <v>253</v>
      </c>
      <c r="L281" t="s">
        <v>255</v>
      </c>
      <c r="M281" t="s">
        <v>256</v>
      </c>
      <c r="N281" t="s">
        <v>254</v>
      </c>
    </row>
    <row r="282" spans="1:14" x14ac:dyDescent="0.25">
      <c r="A282">
        <v>2019</v>
      </c>
      <c r="B282" t="s">
        <v>218</v>
      </c>
      <c r="C282" t="str">
        <f t="shared" si="8"/>
        <v>BretagneOuvriers non qualifiés des industries de process</v>
      </c>
      <c r="D282" t="s">
        <v>104</v>
      </c>
      <c r="E282" s="2">
        <v>53</v>
      </c>
      <c r="F282" t="s">
        <v>9</v>
      </c>
      <c r="G282" s="20">
        <v>5</v>
      </c>
      <c r="H282" s="20" t="str">
        <f t="shared" si="9"/>
        <v>Très fort</v>
      </c>
      <c r="I282" t="s">
        <v>257</v>
      </c>
      <c r="J282" t="s">
        <v>256</v>
      </c>
      <c r="K282" t="s">
        <v>257</v>
      </c>
      <c r="L282" t="s">
        <v>257</v>
      </c>
      <c r="M282" t="s">
        <v>254</v>
      </c>
      <c r="N282" t="s">
        <v>253</v>
      </c>
    </row>
    <row r="283" spans="1:14" x14ac:dyDescent="0.25">
      <c r="A283">
        <v>2019</v>
      </c>
      <c r="B283" t="s">
        <v>217</v>
      </c>
      <c r="C283" t="str">
        <f t="shared" si="8"/>
        <v>Nouvelle AquitaineEmployés de la banque et des assurances</v>
      </c>
      <c r="D283" t="s">
        <v>126</v>
      </c>
      <c r="E283" s="2">
        <v>75</v>
      </c>
      <c r="F283" t="s">
        <v>165</v>
      </c>
      <c r="G283" s="20">
        <v>2</v>
      </c>
      <c r="H283" s="20" t="str">
        <f t="shared" si="9"/>
        <v>Faible</v>
      </c>
      <c r="I283" t="s">
        <v>253</v>
      </c>
      <c r="J283" t="s">
        <v>257</v>
      </c>
      <c r="K283" t="s">
        <v>253</v>
      </c>
      <c r="L283" t="s">
        <v>255</v>
      </c>
      <c r="M283" t="s">
        <v>256</v>
      </c>
      <c r="N283" t="s">
        <v>254</v>
      </c>
    </row>
    <row r="284" spans="1:14" x14ac:dyDescent="0.25">
      <c r="A284">
        <v>2019</v>
      </c>
      <c r="B284" t="s">
        <v>217</v>
      </c>
      <c r="C284" t="str">
        <f t="shared" si="8"/>
        <v>OccitanieEmployés de la banque et des assurances</v>
      </c>
      <c r="D284" t="s">
        <v>126</v>
      </c>
      <c r="E284" s="2">
        <v>76</v>
      </c>
      <c r="F284" t="s">
        <v>15</v>
      </c>
      <c r="G284" s="20">
        <v>1</v>
      </c>
      <c r="H284" s="20" t="str">
        <f t="shared" si="9"/>
        <v>Très faible</v>
      </c>
      <c r="I284" t="s">
        <v>255</v>
      </c>
      <c r="J284" t="s">
        <v>257</v>
      </c>
      <c r="K284" t="s">
        <v>255</v>
      </c>
      <c r="L284" t="s">
        <v>255</v>
      </c>
      <c r="M284" t="s">
        <v>256</v>
      </c>
      <c r="N284" t="s">
        <v>254</v>
      </c>
    </row>
    <row r="285" spans="1:14" x14ac:dyDescent="0.25">
      <c r="A285">
        <v>2019</v>
      </c>
      <c r="B285" t="s">
        <v>217</v>
      </c>
      <c r="C285" t="str">
        <f t="shared" si="8"/>
        <v>Auvergne-Rhône-AlpesEmployés de la banque et des assurances</v>
      </c>
      <c r="D285" t="s">
        <v>126</v>
      </c>
      <c r="E285" s="2">
        <v>84</v>
      </c>
      <c r="F285" t="s">
        <v>7</v>
      </c>
      <c r="G285" s="20">
        <v>4</v>
      </c>
      <c r="H285" s="20" t="str">
        <f t="shared" si="9"/>
        <v>Fort</v>
      </c>
      <c r="I285" t="s">
        <v>255</v>
      </c>
      <c r="J285" t="s">
        <v>257</v>
      </c>
      <c r="K285" t="s">
        <v>255</v>
      </c>
      <c r="L285" t="s">
        <v>255</v>
      </c>
      <c r="M285" t="s">
        <v>256</v>
      </c>
      <c r="N285" t="s">
        <v>254</v>
      </c>
    </row>
    <row r="286" spans="1:14" x14ac:dyDescent="0.25">
      <c r="A286">
        <v>2019</v>
      </c>
      <c r="B286" t="s">
        <v>218</v>
      </c>
      <c r="C286" t="str">
        <f t="shared" si="8"/>
        <v>Provence-Alpes-Côte d'AzurOuvriers non qualifiés des industries de process</v>
      </c>
      <c r="D286" t="s">
        <v>104</v>
      </c>
      <c r="E286" s="2">
        <v>93</v>
      </c>
      <c r="F286" t="s">
        <v>17</v>
      </c>
      <c r="G286" s="20">
        <v>4</v>
      </c>
      <c r="H286" s="20" t="str">
        <f t="shared" si="9"/>
        <v>Fort</v>
      </c>
      <c r="I286" t="s">
        <v>257</v>
      </c>
      <c r="J286" t="s">
        <v>253</v>
      </c>
      <c r="K286" t="s">
        <v>257</v>
      </c>
      <c r="L286" t="s">
        <v>257</v>
      </c>
      <c r="M286" t="s">
        <v>254</v>
      </c>
      <c r="N286" t="s">
        <v>253</v>
      </c>
    </row>
    <row r="287" spans="1:14" x14ac:dyDescent="0.25">
      <c r="A287">
        <v>2019</v>
      </c>
      <c r="B287" t="s">
        <v>218</v>
      </c>
      <c r="C287" t="str">
        <f t="shared" si="8"/>
        <v>CorseOuvriers non qualifiés des industries de process</v>
      </c>
      <c r="D287" t="s">
        <v>104</v>
      </c>
      <c r="E287" s="2">
        <v>94</v>
      </c>
      <c r="F287" t="s">
        <v>11</v>
      </c>
      <c r="G287" s="20">
        <v>5</v>
      </c>
      <c r="H287" s="20" t="str">
        <f t="shared" si="9"/>
        <v>Très fort</v>
      </c>
      <c r="I287" t="s">
        <v>257</v>
      </c>
      <c r="J287" t="s">
        <v>256</v>
      </c>
      <c r="K287" t="s">
        <v>254</v>
      </c>
      <c r="L287" t="s">
        <v>257</v>
      </c>
      <c r="M287" t="s">
        <v>254</v>
      </c>
      <c r="N287" t="s">
        <v>253</v>
      </c>
    </row>
    <row r="288" spans="1:14" x14ac:dyDescent="0.25">
      <c r="A288">
        <v>2019</v>
      </c>
      <c r="B288" t="s">
        <v>219</v>
      </c>
      <c r="C288" t="str">
        <f t="shared" si="8"/>
        <v>Île-de-FranceEmployés de la comptabilité</v>
      </c>
      <c r="D288" t="s">
        <v>121</v>
      </c>
      <c r="E288" s="2">
        <v>11</v>
      </c>
      <c r="F288" t="s">
        <v>12</v>
      </c>
      <c r="G288" s="20">
        <v>3</v>
      </c>
      <c r="H288" s="20" t="str">
        <f t="shared" si="9"/>
        <v>Moyen</v>
      </c>
      <c r="I288" t="s">
        <v>254</v>
      </c>
      <c r="J288" t="s">
        <v>254</v>
      </c>
      <c r="K288" t="s">
        <v>255</v>
      </c>
      <c r="L288" t="s">
        <v>253</v>
      </c>
      <c r="M288" t="s">
        <v>253</v>
      </c>
      <c r="N288" t="s">
        <v>257</v>
      </c>
    </row>
    <row r="289" spans="1:14" x14ac:dyDescent="0.25">
      <c r="A289">
        <v>2019</v>
      </c>
      <c r="B289" t="s">
        <v>219</v>
      </c>
      <c r="C289" t="str">
        <f t="shared" si="8"/>
        <v>Centre-Val de LoireEmployés de la comptabilité</v>
      </c>
      <c r="D289" t="s">
        <v>121</v>
      </c>
      <c r="E289" s="2">
        <v>24</v>
      </c>
      <c r="F289" t="s">
        <v>10</v>
      </c>
      <c r="G289" s="20">
        <v>4</v>
      </c>
      <c r="H289" s="20" t="str">
        <f t="shared" si="9"/>
        <v>Fort</v>
      </c>
      <c r="I289" t="s">
        <v>255</v>
      </c>
      <c r="J289" t="s">
        <v>254</v>
      </c>
      <c r="K289" t="s">
        <v>255</v>
      </c>
      <c r="L289" t="s">
        <v>253</v>
      </c>
      <c r="M289" t="s">
        <v>253</v>
      </c>
      <c r="N289" t="s">
        <v>257</v>
      </c>
    </row>
    <row r="290" spans="1:14" x14ac:dyDescent="0.25">
      <c r="A290">
        <v>2019</v>
      </c>
      <c r="B290" t="s">
        <v>219</v>
      </c>
      <c r="C290" t="str">
        <f t="shared" si="8"/>
        <v>Bourgogne-Franche-ComtéEmployés de la comptabilité</v>
      </c>
      <c r="D290" t="s">
        <v>121</v>
      </c>
      <c r="E290" s="2">
        <v>27</v>
      </c>
      <c r="F290" t="s">
        <v>8</v>
      </c>
      <c r="G290" s="20">
        <v>3</v>
      </c>
      <c r="H290" s="20" t="str">
        <f t="shared" si="9"/>
        <v>Moyen</v>
      </c>
      <c r="I290" t="s">
        <v>255</v>
      </c>
      <c r="J290" t="s">
        <v>254</v>
      </c>
      <c r="K290" t="s">
        <v>255</v>
      </c>
      <c r="L290" t="s">
        <v>253</v>
      </c>
      <c r="M290" t="s">
        <v>253</v>
      </c>
      <c r="N290" t="s">
        <v>257</v>
      </c>
    </row>
    <row r="291" spans="1:14" x14ac:dyDescent="0.25">
      <c r="A291">
        <v>2019</v>
      </c>
      <c r="B291" t="s">
        <v>219</v>
      </c>
      <c r="C291" t="str">
        <f t="shared" si="8"/>
        <v>NormandieEmployés de la comptabilité</v>
      </c>
      <c r="D291" t="s">
        <v>121</v>
      </c>
      <c r="E291" s="2">
        <v>28</v>
      </c>
      <c r="F291" t="s">
        <v>13</v>
      </c>
      <c r="G291" s="20">
        <v>4</v>
      </c>
      <c r="H291" s="20" t="str">
        <f t="shared" si="9"/>
        <v>Fort</v>
      </c>
      <c r="I291" t="s">
        <v>255</v>
      </c>
      <c r="J291" t="s">
        <v>254</v>
      </c>
      <c r="K291" t="s">
        <v>255</v>
      </c>
      <c r="L291" t="s">
        <v>253</v>
      </c>
      <c r="M291" t="s">
        <v>253</v>
      </c>
      <c r="N291" t="s">
        <v>257</v>
      </c>
    </row>
    <row r="292" spans="1:14" x14ac:dyDescent="0.25">
      <c r="A292">
        <v>2019</v>
      </c>
      <c r="B292" t="s">
        <v>219</v>
      </c>
      <c r="C292" t="str">
        <f t="shared" si="8"/>
        <v>Hauts-de-FranceEmployés de la comptabilité</v>
      </c>
      <c r="D292" t="s">
        <v>121</v>
      </c>
      <c r="E292" s="2">
        <v>32</v>
      </c>
      <c r="F292" t="s">
        <v>18</v>
      </c>
      <c r="G292" s="20">
        <v>4</v>
      </c>
      <c r="H292" s="20" t="str">
        <f t="shared" si="9"/>
        <v>Fort</v>
      </c>
      <c r="I292" t="s">
        <v>255</v>
      </c>
      <c r="J292" t="s">
        <v>254</v>
      </c>
      <c r="K292" t="s">
        <v>255</v>
      </c>
      <c r="L292" t="s">
        <v>253</v>
      </c>
      <c r="M292" t="s">
        <v>253</v>
      </c>
      <c r="N292" t="s">
        <v>257</v>
      </c>
    </row>
    <row r="293" spans="1:14" x14ac:dyDescent="0.25">
      <c r="A293">
        <v>2019</v>
      </c>
      <c r="B293" t="s">
        <v>219</v>
      </c>
      <c r="C293" t="str">
        <f t="shared" si="8"/>
        <v>Grand EstEmployés de la comptabilité</v>
      </c>
      <c r="D293" t="s">
        <v>121</v>
      </c>
      <c r="E293" s="2">
        <v>44</v>
      </c>
      <c r="F293" t="s">
        <v>19</v>
      </c>
      <c r="G293" s="20">
        <v>5</v>
      </c>
      <c r="H293" s="20" t="str">
        <f t="shared" si="9"/>
        <v>Très fort</v>
      </c>
      <c r="I293" t="s">
        <v>255</v>
      </c>
      <c r="J293" t="s">
        <v>254</v>
      </c>
      <c r="K293" t="s">
        <v>255</v>
      </c>
      <c r="L293" t="s">
        <v>253</v>
      </c>
      <c r="M293" t="s">
        <v>253</v>
      </c>
      <c r="N293" t="s">
        <v>257</v>
      </c>
    </row>
    <row r="294" spans="1:14" x14ac:dyDescent="0.25">
      <c r="A294">
        <v>2019</v>
      </c>
      <c r="B294" t="s">
        <v>219</v>
      </c>
      <c r="C294" t="str">
        <f t="shared" si="8"/>
        <v>Pays de la LoireEmployés de la comptabilité</v>
      </c>
      <c r="D294" t="s">
        <v>121</v>
      </c>
      <c r="E294" s="2">
        <v>52</v>
      </c>
      <c r="F294" t="s">
        <v>14</v>
      </c>
      <c r="G294" s="20">
        <v>4</v>
      </c>
      <c r="H294" s="20" t="str">
        <f t="shared" si="9"/>
        <v>Fort</v>
      </c>
      <c r="I294" t="s">
        <v>255</v>
      </c>
      <c r="J294" t="s">
        <v>257</v>
      </c>
      <c r="K294" t="s">
        <v>255</v>
      </c>
      <c r="L294" t="s">
        <v>253</v>
      </c>
      <c r="M294" t="s">
        <v>253</v>
      </c>
      <c r="N294" t="s">
        <v>257</v>
      </c>
    </row>
    <row r="295" spans="1:14" x14ac:dyDescent="0.25">
      <c r="A295">
        <v>2019</v>
      </c>
      <c r="B295" t="s">
        <v>220</v>
      </c>
      <c r="C295" t="str">
        <f t="shared" si="8"/>
        <v>BretagneOuvriers qualifiés des industries de process</v>
      </c>
      <c r="D295" t="s">
        <v>87</v>
      </c>
      <c r="E295" s="2">
        <v>53</v>
      </c>
      <c r="F295" t="s">
        <v>9</v>
      </c>
      <c r="G295" s="20">
        <v>5</v>
      </c>
      <c r="H295" s="20" t="str">
        <f t="shared" si="9"/>
        <v>Très fort</v>
      </c>
      <c r="I295" t="s">
        <v>255</v>
      </c>
      <c r="J295" t="s">
        <v>254</v>
      </c>
      <c r="K295" t="s">
        <v>256</v>
      </c>
      <c r="L295" t="s">
        <v>257</v>
      </c>
      <c r="M295" t="s">
        <v>254</v>
      </c>
      <c r="N295" t="s">
        <v>255</v>
      </c>
    </row>
    <row r="296" spans="1:14" x14ac:dyDescent="0.25">
      <c r="A296">
        <v>2019</v>
      </c>
      <c r="B296" t="s">
        <v>219</v>
      </c>
      <c r="C296" t="str">
        <f t="shared" si="8"/>
        <v>Nouvelle AquitaineEmployés de la comptabilité</v>
      </c>
      <c r="D296" t="s">
        <v>121</v>
      </c>
      <c r="E296" s="2">
        <v>75</v>
      </c>
      <c r="F296" t="s">
        <v>165</v>
      </c>
      <c r="G296" s="20">
        <v>4</v>
      </c>
      <c r="H296" s="20" t="str">
        <f t="shared" si="9"/>
        <v>Fort</v>
      </c>
      <c r="I296" t="s">
        <v>255</v>
      </c>
      <c r="J296" t="s">
        <v>254</v>
      </c>
      <c r="K296" t="s">
        <v>255</v>
      </c>
      <c r="L296" t="s">
        <v>253</v>
      </c>
      <c r="M296" t="s">
        <v>253</v>
      </c>
      <c r="N296" t="s">
        <v>257</v>
      </c>
    </row>
    <row r="297" spans="1:14" x14ac:dyDescent="0.25">
      <c r="A297">
        <v>2019</v>
      </c>
      <c r="B297" t="s">
        <v>219</v>
      </c>
      <c r="C297" t="str">
        <f t="shared" si="8"/>
        <v>OccitanieEmployés de la comptabilité</v>
      </c>
      <c r="D297" t="s">
        <v>121</v>
      </c>
      <c r="E297" s="2">
        <v>76</v>
      </c>
      <c r="F297" t="s">
        <v>15</v>
      </c>
      <c r="G297" s="20">
        <v>3</v>
      </c>
      <c r="H297" s="20" t="str">
        <f t="shared" si="9"/>
        <v>Moyen</v>
      </c>
      <c r="I297" t="s">
        <v>256</v>
      </c>
      <c r="J297" t="s">
        <v>254</v>
      </c>
      <c r="K297" t="s">
        <v>255</v>
      </c>
      <c r="L297" t="s">
        <v>253</v>
      </c>
      <c r="M297" t="s">
        <v>253</v>
      </c>
      <c r="N297" t="s">
        <v>257</v>
      </c>
    </row>
    <row r="298" spans="1:14" x14ac:dyDescent="0.25">
      <c r="A298">
        <v>2019</v>
      </c>
      <c r="B298" t="s">
        <v>219</v>
      </c>
      <c r="C298" t="str">
        <f t="shared" si="8"/>
        <v>Auvergne-Rhône-AlpesEmployés de la comptabilité</v>
      </c>
      <c r="D298" t="s">
        <v>121</v>
      </c>
      <c r="E298" s="2">
        <v>84</v>
      </c>
      <c r="F298" t="s">
        <v>7</v>
      </c>
      <c r="G298" s="20">
        <v>5</v>
      </c>
      <c r="H298" s="20" t="str">
        <f t="shared" si="9"/>
        <v>Très fort</v>
      </c>
      <c r="I298" t="s">
        <v>256</v>
      </c>
      <c r="J298" t="s">
        <v>254</v>
      </c>
      <c r="K298" t="s">
        <v>255</v>
      </c>
      <c r="L298" t="s">
        <v>253</v>
      </c>
      <c r="M298" t="s">
        <v>253</v>
      </c>
      <c r="N298" t="s">
        <v>257</v>
      </c>
    </row>
    <row r="299" spans="1:14" x14ac:dyDescent="0.25">
      <c r="A299">
        <v>2019</v>
      </c>
      <c r="B299" t="s">
        <v>220</v>
      </c>
      <c r="C299" t="str">
        <f t="shared" si="8"/>
        <v>Provence-Alpes-Côte d'AzurOuvriers qualifiés des industries de process</v>
      </c>
      <c r="D299" t="s">
        <v>87</v>
      </c>
      <c r="E299" s="2">
        <v>93</v>
      </c>
      <c r="F299" t="s">
        <v>17</v>
      </c>
      <c r="G299" s="20">
        <v>4</v>
      </c>
      <c r="H299" s="20" t="str">
        <f t="shared" si="9"/>
        <v>Fort</v>
      </c>
      <c r="I299" t="s">
        <v>255</v>
      </c>
      <c r="J299" t="s">
        <v>254</v>
      </c>
      <c r="K299" t="s">
        <v>256</v>
      </c>
      <c r="L299" t="s">
        <v>257</v>
      </c>
      <c r="M299" t="s">
        <v>254</v>
      </c>
      <c r="N299" t="s">
        <v>255</v>
      </c>
    </row>
    <row r="300" spans="1:14" x14ac:dyDescent="0.25">
      <c r="A300">
        <v>2019</v>
      </c>
      <c r="B300" t="s">
        <v>220</v>
      </c>
      <c r="C300" t="str">
        <f t="shared" si="8"/>
        <v>CorseOuvriers qualifiés des industries de process</v>
      </c>
      <c r="D300" t="s">
        <v>87</v>
      </c>
      <c r="E300" s="2">
        <v>94</v>
      </c>
      <c r="F300" t="s">
        <v>11</v>
      </c>
      <c r="G300" s="20">
        <v>3</v>
      </c>
      <c r="H300" s="20" t="str">
        <f t="shared" si="9"/>
        <v>Moyen</v>
      </c>
      <c r="I300" t="s">
        <v>253</v>
      </c>
      <c r="J300" t="s">
        <v>257</v>
      </c>
      <c r="K300" t="s">
        <v>254</v>
      </c>
      <c r="L300" t="s">
        <v>257</v>
      </c>
      <c r="M300" t="s">
        <v>254</v>
      </c>
      <c r="N300" t="s">
        <v>255</v>
      </c>
    </row>
    <row r="301" spans="1:14" x14ac:dyDescent="0.25">
      <c r="A301">
        <v>2019</v>
      </c>
      <c r="B301" t="s">
        <v>221</v>
      </c>
      <c r="C301" t="str">
        <f t="shared" si="8"/>
        <v>Île-de-FranceEmployés de maison</v>
      </c>
      <c r="D301" t="s">
        <v>45</v>
      </c>
      <c r="E301" s="2">
        <v>11</v>
      </c>
      <c r="F301" t="s">
        <v>12</v>
      </c>
      <c r="G301" s="20">
        <v>5</v>
      </c>
      <c r="H301" s="20" t="str">
        <f t="shared" si="9"/>
        <v>Très fort</v>
      </c>
      <c r="I301" t="s">
        <v>255</v>
      </c>
      <c r="J301" t="s">
        <v>256</v>
      </c>
      <c r="K301" t="s">
        <v>256</v>
      </c>
      <c r="L301" t="s">
        <v>256</v>
      </c>
      <c r="M301" t="s">
        <v>257</v>
      </c>
      <c r="N301" t="s">
        <v>253</v>
      </c>
    </row>
    <row r="302" spans="1:14" x14ac:dyDescent="0.25">
      <c r="A302">
        <v>2019</v>
      </c>
      <c r="B302" t="s">
        <v>221</v>
      </c>
      <c r="C302" t="str">
        <f t="shared" si="8"/>
        <v>Centre-Val de LoireEmployés de maison</v>
      </c>
      <c r="D302" t="s">
        <v>45</v>
      </c>
      <c r="E302" s="2">
        <v>24</v>
      </c>
      <c r="F302" t="s">
        <v>10</v>
      </c>
      <c r="G302" s="20">
        <v>5</v>
      </c>
      <c r="H302" s="20" t="str">
        <f t="shared" si="9"/>
        <v>Très fort</v>
      </c>
      <c r="I302" t="s">
        <v>257</v>
      </c>
      <c r="J302" t="s">
        <v>253</v>
      </c>
      <c r="K302" t="s">
        <v>254</v>
      </c>
      <c r="L302" t="s">
        <v>256</v>
      </c>
      <c r="M302" t="s">
        <v>257</v>
      </c>
      <c r="N302" t="s">
        <v>253</v>
      </c>
    </row>
    <row r="303" spans="1:14" x14ac:dyDescent="0.25">
      <c r="A303">
        <v>2019</v>
      </c>
      <c r="B303" t="s">
        <v>221</v>
      </c>
      <c r="C303" t="str">
        <f t="shared" si="8"/>
        <v>Bourgogne-Franche-ComtéEmployés de maison</v>
      </c>
      <c r="D303" t="s">
        <v>45</v>
      </c>
      <c r="E303" s="2">
        <v>27</v>
      </c>
      <c r="F303" t="s">
        <v>8</v>
      </c>
      <c r="G303" s="20">
        <v>5</v>
      </c>
      <c r="H303" s="20" t="str">
        <f t="shared" si="9"/>
        <v>Très fort</v>
      </c>
      <c r="I303" t="s">
        <v>257</v>
      </c>
      <c r="J303" t="s">
        <v>253</v>
      </c>
      <c r="K303" t="s">
        <v>257</v>
      </c>
      <c r="L303" t="s">
        <v>256</v>
      </c>
      <c r="M303" t="s">
        <v>257</v>
      </c>
      <c r="N303" t="s">
        <v>253</v>
      </c>
    </row>
    <row r="304" spans="1:14" x14ac:dyDescent="0.25">
      <c r="A304">
        <v>2019</v>
      </c>
      <c r="B304" t="s">
        <v>221</v>
      </c>
      <c r="C304" t="str">
        <f t="shared" si="8"/>
        <v>NormandieEmployés de maison</v>
      </c>
      <c r="D304" t="s">
        <v>45</v>
      </c>
      <c r="E304" s="2">
        <v>28</v>
      </c>
      <c r="F304" t="s">
        <v>13</v>
      </c>
      <c r="G304" s="20">
        <v>4</v>
      </c>
      <c r="H304" s="20" t="str">
        <f t="shared" si="9"/>
        <v>Fort</v>
      </c>
      <c r="I304" t="s">
        <v>254</v>
      </c>
      <c r="J304" t="s">
        <v>253</v>
      </c>
      <c r="K304" t="s">
        <v>254</v>
      </c>
      <c r="L304" t="s">
        <v>256</v>
      </c>
      <c r="M304" t="s">
        <v>257</v>
      </c>
      <c r="N304" t="s">
        <v>253</v>
      </c>
    </row>
    <row r="305" spans="1:14" x14ac:dyDescent="0.25">
      <c r="A305">
        <v>2019</v>
      </c>
      <c r="B305" t="s">
        <v>221</v>
      </c>
      <c r="C305" t="str">
        <f t="shared" si="8"/>
        <v>Hauts-de-FranceEmployés de maison</v>
      </c>
      <c r="D305" t="s">
        <v>45</v>
      </c>
      <c r="E305" s="2">
        <v>32</v>
      </c>
      <c r="F305" t="s">
        <v>18</v>
      </c>
      <c r="G305" s="20">
        <v>5</v>
      </c>
      <c r="H305" s="20" t="str">
        <f t="shared" si="9"/>
        <v>Très fort</v>
      </c>
      <c r="I305" t="s">
        <v>254</v>
      </c>
      <c r="J305" t="s">
        <v>253</v>
      </c>
      <c r="K305" t="s">
        <v>256</v>
      </c>
      <c r="L305" t="s">
        <v>256</v>
      </c>
      <c r="M305" t="s">
        <v>257</v>
      </c>
      <c r="N305" t="s">
        <v>253</v>
      </c>
    </row>
    <row r="306" spans="1:14" x14ac:dyDescent="0.25">
      <c r="A306">
        <v>2019</v>
      </c>
      <c r="B306" t="s">
        <v>221</v>
      </c>
      <c r="C306" t="str">
        <f t="shared" si="8"/>
        <v>Grand EstEmployés de maison</v>
      </c>
      <c r="D306" t="s">
        <v>45</v>
      </c>
      <c r="E306" s="2">
        <v>44</v>
      </c>
      <c r="F306" t="s">
        <v>19</v>
      </c>
      <c r="G306" s="20">
        <v>5</v>
      </c>
      <c r="H306" s="20" t="str">
        <f t="shared" si="9"/>
        <v>Très fort</v>
      </c>
      <c r="I306" t="s">
        <v>257</v>
      </c>
      <c r="J306" t="s">
        <v>253</v>
      </c>
      <c r="K306" t="s">
        <v>256</v>
      </c>
      <c r="L306" t="s">
        <v>256</v>
      </c>
      <c r="M306" t="s">
        <v>257</v>
      </c>
      <c r="N306" t="s">
        <v>253</v>
      </c>
    </row>
    <row r="307" spans="1:14" x14ac:dyDescent="0.25">
      <c r="A307">
        <v>2019</v>
      </c>
      <c r="B307" t="s">
        <v>221</v>
      </c>
      <c r="C307" t="str">
        <f t="shared" si="8"/>
        <v>Pays de la LoireEmployés de maison</v>
      </c>
      <c r="D307" t="s">
        <v>45</v>
      </c>
      <c r="E307" s="2">
        <v>52</v>
      </c>
      <c r="F307" t="s">
        <v>14</v>
      </c>
      <c r="G307" s="20">
        <v>5</v>
      </c>
      <c r="H307" s="20" t="str">
        <f t="shared" si="9"/>
        <v>Très fort</v>
      </c>
      <c r="I307" t="s">
        <v>257</v>
      </c>
      <c r="J307" t="s">
        <v>253</v>
      </c>
      <c r="K307" t="s">
        <v>254</v>
      </c>
      <c r="L307" t="s">
        <v>256</v>
      </c>
      <c r="M307" t="s">
        <v>257</v>
      </c>
      <c r="N307" t="s">
        <v>253</v>
      </c>
    </row>
    <row r="308" spans="1:14" x14ac:dyDescent="0.25">
      <c r="A308">
        <v>2019</v>
      </c>
      <c r="B308" t="s">
        <v>222</v>
      </c>
      <c r="C308" t="str">
        <f t="shared" si="8"/>
        <v>BretagneTechniciens et agents de maîtrise des industries de process</v>
      </c>
      <c r="D308" t="s">
        <v>73</v>
      </c>
      <c r="E308" s="2">
        <v>53</v>
      </c>
      <c r="F308" t="s">
        <v>9</v>
      </c>
      <c r="G308" s="20">
        <v>5</v>
      </c>
      <c r="H308" s="20" t="str">
        <f t="shared" si="9"/>
        <v>Très fort</v>
      </c>
      <c r="I308" t="s">
        <v>255</v>
      </c>
      <c r="J308" t="s">
        <v>257</v>
      </c>
      <c r="K308" t="s">
        <v>253</v>
      </c>
      <c r="L308" t="s">
        <v>255</v>
      </c>
      <c r="M308" t="s">
        <v>256</v>
      </c>
      <c r="N308" t="s">
        <v>256</v>
      </c>
    </row>
    <row r="309" spans="1:14" x14ac:dyDescent="0.25">
      <c r="A309">
        <v>2019</v>
      </c>
      <c r="B309" t="s">
        <v>221</v>
      </c>
      <c r="C309" t="str">
        <f t="shared" si="8"/>
        <v>Nouvelle AquitaineEmployés de maison</v>
      </c>
      <c r="D309" t="s">
        <v>45</v>
      </c>
      <c r="E309" s="2">
        <v>75</v>
      </c>
      <c r="F309" t="s">
        <v>165</v>
      </c>
      <c r="G309" s="20">
        <v>5</v>
      </c>
      <c r="H309" s="20" t="str">
        <f t="shared" si="9"/>
        <v>Très fort</v>
      </c>
      <c r="I309" t="s">
        <v>257</v>
      </c>
      <c r="J309" t="s">
        <v>253</v>
      </c>
      <c r="K309" t="s">
        <v>254</v>
      </c>
      <c r="L309" t="s">
        <v>256</v>
      </c>
      <c r="M309" t="s">
        <v>257</v>
      </c>
      <c r="N309" t="s">
        <v>253</v>
      </c>
    </row>
    <row r="310" spans="1:14" x14ac:dyDescent="0.25">
      <c r="A310">
        <v>2019</v>
      </c>
      <c r="B310" t="s">
        <v>221</v>
      </c>
      <c r="C310" t="str">
        <f t="shared" si="8"/>
        <v>OccitanieEmployés de maison</v>
      </c>
      <c r="D310" t="s">
        <v>45</v>
      </c>
      <c r="E310" s="2">
        <v>76</v>
      </c>
      <c r="F310" t="s">
        <v>15</v>
      </c>
      <c r="G310" s="20">
        <v>4</v>
      </c>
      <c r="H310" s="20" t="str">
        <f t="shared" si="9"/>
        <v>Fort</v>
      </c>
      <c r="I310" t="s">
        <v>257</v>
      </c>
      <c r="J310" t="s">
        <v>253</v>
      </c>
      <c r="K310" t="s">
        <v>254</v>
      </c>
      <c r="L310" t="s">
        <v>256</v>
      </c>
      <c r="M310" t="s">
        <v>257</v>
      </c>
      <c r="N310" t="s">
        <v>253</v>
      </c>
    </row>
    <row r="311" spans="1:14" x14ac:dyDescent="0.25">
      <c r="A311">
        <v>2019</v>
      </c>
      <c r="B311" t="s">
        <v>221</v>
      </c>
      <c r="C311" t="str">
        <f t="shared" si="8"/>
        <v>Auvergne-Rhône-AlpesEmployés de maison</v>
      </c>
      <c r="D311" t="s">
        <v>45</v>
      </c>
      <c r="E311" s="2">
        <v>84</v>
      </c>
      <c r="F311" t="s">
        <v>7</v>
      </c>
      <c r="G311" s="20">
        <v>5</v>
      </c>
      <c r="H311" s="20" t="str">
        <f t="shared" si="9"/>
        <v>Très fort</v>
      </c>
      <c r="I311" t="s">
        <v>257</v>
      </c>
      <c r="J311" t="s">
        <v>253</v>
      </c>
      <c r="K311" t="s">
        <v>257</v>
      </c>
      <c r="L311" t="s">
        <v>256</v>
      </c>
      <c r="M311" t="s">
        <v>257</v>
      </c>
      <c r="N311" t="s">
        <v>253</v>
      </c>
    </row>
    <row r="312" spans="1:14" x14ac:dyDescent="0.25">
      <c r="A312">
        <v>2019</v>
      </c>
      <c r="B312" t="s">
        <v>222</v>
      </c>
      <c r="C312" t="str">
        <f t="shared" si="8"/>
        <v>Provence-Alpes-Côte d'AzurTechniciens et agents de maîtrise des industries de process</v>
      </c>
      <c r="D312" t="s">
        <v>73</v>
      </c>
      <c r="E312" s="2">
        <v>93</v>
      </c>
      <c r="F312" t="s">
        <v>17</v>
      </c>
      <c r="G312" s="20">
        <v>5</v>
      </c>
      <c r="H312" s="20" t="str">
        <f t="shared" si="9"/>
        <v>Très fort</v>
      </c>
      <c r="I312" t="s">
        <v>255</v>
      </c>
      <c r="J312" t="s">
        <v>257</v>
      </c>
      <c r="K312" t="s">
        <v>253</v>
      </c>
      <c r="L312" t="s">
        <v>255</v>
      </c>
      <c r="M312" t="s">
        <v>256</v>
      </c>
      <c r="N312" t="s">
        <v>256</v>
      </c>
    </row>
    <row r="313" spans="1:14" x14ac:dyDescent="0.25">
      <c r="A313">
        <v>2019</v>
      </c>
      <c r="B313" t="s">
        <v>222</v>
      </c>
      <c r="C313" t="str">
        <f t="shared" si="8"/>
        <v>CorseTechniciens et agents de maîtrise des industries de process</v>
      </c>
      <c r="D313" t="s">
        <v>73</v>
      </c>
      <c r="E313" s="2">
        <v>94</v>
      </c>
      <c r="F313" t="s">
        <v>11</v>
      </c>
      <c r="G313" s="20">
        <v>5</v>
      </c>
      <c r="H313" s="20" t="str">
        <f t="shared" si="9"/>
        <v>Très fort</v>
      </c>
      <c r="I313" t="s">
        <v>253</v>
      </c>
      <c r="J313" t="s">
        <v>257</v>
      </c>
      <c r="K313" t="s">
        <v>253</v>
      </c>
      <c r="L313" t="s">
        <v>256</v>
      </c>
      <c r="M313" t="s">
        <v>256</v>
      </c>
      <c r="N313" t="s">
        <v>256</v>
      </c>
    </row>
    <row r="314" spans="1:14" x14ac:dyDescent="0.25">
      <c r="A314">
        <v>2019</v>
      </c>
      <c r="B314" t="s">
        <v>223</v>
      </c>
      <c r="C314" t="str">
        <f t="shared" si="8"/>
        <v>Île-de-FranceEmployés des services divers</v>
      </c>
      <c r="D314" t="s">
        <v>58</v>
      </c>
      <c r="E314" s="2">
        <v>11</v>
      </c>
      <c r="F314" t="s">
        <v>12</v>
      </c>
      <c r="G314" s="20">
        <v>1</v>
      </c>
      <c r="H314" s="20" t="str">
        <f t="shared" si="9"/>
        <v>Très faible</v>
      </c>
      <c r="I314" t="s">
        <v>254</v>
      </c>
      <c r="J314" t="s">
        <v>253</v>
      </c>
      <c r="K314" t="s">
        <v>255</v>
      </c>
      <c r="L314" t="s">
        <v>255</v>
      </c>
      <c r="M314" t="s">
        <v>256</v>
      </c>
      <c r="N314" t="s">
        <v>253</v>
      </c>
    </row>
    <row r="315" spans="1:14" x14ac:dyDescent="0.25">
      <c r="A315">
        <v>2019</v>
      </c>
      <c r="B315" t="s">
        <v>223</v>
      </c>
      <c r="C315" t="str">
        <f t="shared" si="8"/>
        <v>Centre-Val de LoireEmployés des services divers</v>
      </c>
      <c r="D315" t="s">
        <v>58</v>
      </c>
      <c r="E315" s="2">
        <v>24</v>
      </c>
      <c r="F315" t="s">
        <v>10</v>
      </c>
      <c r="G315" s="20">
        <v>3</v>
      </c>
      <c r="H315" s="20" t="str">
        <f t="shared" si="9"/>
        <v>Moyen</v>
      </c>
      <c r="I315" t="s">
        <v>257</v>
      </c>
      <c r="J315" t="s">
        <v>253</v>
      </c>
      <c r="K315" t="s">
        <v>254</v>
      </c>
      <c r="L315" t="s">
        <v>255</v>
      </c>
      <c r="M315" t="s">
        <v>256</v>
      </c>
      <c r="N315" t="s">
        <v>253</v>
      </c>
    </row>
    <row r="316" spans="1:14" x14ac:dyDescent="0.25">
      <c r="A316">
        <v>2019</v>
      </c>
      <c r="B316" t="s">
        <v>223</v>
      </c>
      <c r="C316" t="str">
        <f t="shared" si="8"/>
        <v>Bourgogne-Franche-ComtéEmployés des services divers</v>
      </c>
      <c r="D316" t="s">
        <v>58</v>
      </c>
      <c r="E316" s="2">
        <v>27</v>
      </c>
      <c r="F316" t="s">
        <v>8</v>
      </c>
      <c r="G316" s="20">
        <v>2</v>
      </c>
      <c r="H316" s="20" t="str">
        <f t="shared" si="9"/>
        <v>Faible</v>
      </c>
      <c r="I316" t="s">
        <v>257</v>
      </c>
      <c r="J316" t="s">
        <v>253</v>
      </c>
      <c r="K316" t="s">
        <v>254</v>
      </c>
      <c r="L316" t="s">
        <v>255</v>
      </c>
      <c r="M316" t="s">
        <v>256</v>
      </c>
      <c r="N316" t="s">
        <v>253</v>
      </c>
    </row>
    <row r="317" spans="1:14" x14ac:dyDescent="0.25">
      <c r="A317">
        <v>2019</v>
      </c>
      <c r="B317" t="s">
        <v>223</v>
      </c>
      <c r="C317" t="str">
        <f t="shared" si="8"/>
        <v>NormandieEmployés des services divers</v>
      </c>
      <c r="D317" t="s">
        <v>58</v>
      </c>
      <c r="E317" s="2">
        <v>28</v>
      </c>
      <c r="F317" t="s">
        <v>13</v>
      </c>
      <c r="G317" s="20">
        <v>1</v>
      </c>
      <c r="H317" s="20" t="str">
        <f t="shared" si="9"/>
        <v>Très faible</v>
      </c>
      <c r="I317" t="s">
        <v>254</v>
      </c>
      <c r="J317" t="s">
        <v>253</v>
      </c>
      <c r="K317" t="s">
        <v>257</v>
      </c>
      <c r="L317" t="s">
        <v>255</v>
      </c>
      <c r="M317" t="s">
        <v>256</v>
      </c>
      <c r="N317" t="s">
        <v>253</v>
      </c>
    </row>
    <row r="318" spans="1:14" x14ac:dyDescent="0.25">
      <c r="A318">
        <v>2019</v>
      </c>
      <c r="B318" t="s">
        <v>223</v>
      </c>
      <c r="C318" t="str">
        <f t="shared" si="8"/>
        <v>Hauts-de-FranceEmployés des services divers</v>
      </c>
      <c r="D318" t="s">
        <v>58</v>
      </c>
      <c r="E318" s="2">
        <v>32</v>
      </c>
      <c r="F318" t="s">
        <v>18</v>
      </c>
      <c r="G318" s="20">
        <v>4</v>
      </c>
      <c r="H318" s="20" t="str">
        <f t="shared" si="9"/>
        <v>Fort</v>
      </c>
      <c r="I318" t="s">
        <v>257</v>
      </c>
      <c r="J318" t="s">
        <v>253</v>
      </c>
      <c r="K318" t="s">
        <v>256</v>
      </c>
      <c r="L318" t="s">
        <v>255</v>
      </c>
      <c r="M318" t="s">
        <v>256</v>
      </c>
      <c r="N318" t="s">
        <v>253</v>
      </c>
    </row>
    <row r="319" spans="1:14" x14ac:dyDescent="0.25">
      <c r="A319">
        <v>2019</v>
      </c>
      <c r="B319" t="s">
        <v>223</v>
      </c>
      <c r="C319" t="str">
        <f t="shared" si="8"/>
        <v>Grand EstEmployés des services divers</v>
      </c>
      <c r="D319" t="s">
        <v>58</v>
      </c>
      <c r="E319" s="2">
        <v>44</v>
      </c>
      <c r="F319" t="s">
        <v>19</v>
      </c>
      <c r="G319" s="20">
        <v>2</v>
      </c>
      <c r="H319" s="20" t="str">
        <f t="shared" si="9"/>
        <v>Faible</v>
      </c>
      <c r="I319" t="s">
        <v>257</v>
      </c>
      <c r="J319" t="s">
        <v>253</v>
      </c>
      <c r="K319" t="s">
        <v>256</v>
      </c>
      <c r="L319" t="s">
        <v>255</v>
      </c>
      <c r="M319" t="s">
        <v>256</v>
      </c>
      <c r="N319" t="s">
        <v>253</v>
      </c>
    </row>
    <row r="320" spans="1:14" x14ac:dyDescent="0.25">
      <c r="A320">
        <v>2019</v>
      </c>
      <c r="B320" t="s">
        <v>223</v>
      </c>
      <c r="C320" t="str">
        <f t="shared" si="8"/>
        <v>Pays de la LoireEmployés des services divers</v>
      </c>
      <c r="D320" t="s">
        <v>58</v>
      </c>
      <c r="E320" s="2">
        <v>52</v>
      </c>
      <c r="F320" t="s">
        <v>14</v>
      </c>
      <c r="G320" s="20">
        <v>1</v>
      </c>
      <c r="H320" s="20" t="str">
        <f t="shared" si="9"/>
        <v>Très faible</v>
      </c>
      <c r="I320" t="s">
        <v>257</v>
      </c>
      <c r="J320" t="s">
        <v>253</v>
      </c>
      <c r="K320" t="s">
        <v>254</v>
      </c>
      <c r="L320" t="s">
        <v>255</v>
      </c>
      <c r="M320" t="s">
        <v>256</v>
      </c>
      <c r="N320" t="s">
        <v>253</v>
      </c>
    </row>
    <row r="321" spans="1:14" x14ac:dyDescent="0.25">
      <c r="A321">
        <v>2019</v>
      </c>
      <c r="B321" t="s">
        <v>224</v>
      </c>
      <c r="C321" t="str">
        <f t="shared" si="8"/>
        <v>BretagneOuvriers du textile et du cuir</v>
      </c>
      <c r="D321" t="s">
        <v>53</v>
      </c>
      <c r="E321" s="2">
        <v>53</v>
      </c>
      <c r="F321" t="s">
        <v>9</v>
      </c>
      <c r="G321" s="20">
        <v>4</v>
      </c>
      <c r="H321" s="20" t="str">
        <f t="shared" si="9"/>
        <v>Fort</v>
      </c>
      <c r="I321" t="s">
        <v>257</v>
      </c>
      <c r="J321" t="s">
        <v>253</v>
      </c>
      <c r="K321" t="s">
        <v>256</v>
      </c>
      <c r="L321" t="s">
        <v>257</v>
      </c>
      <c r="M321" t="s">
        <v>254</v>
      </c>
      <c r="N321" t="s">
        <v>254</v>
      </c>
    </row>
    <row r="322" spans="1:14" x14ac:dyDescent="0.25">
      <c r="A322">
        <v>2019</v>
      </c>
      <c r="B322" t="s">
        <v>223</v>
      </c>
      <c r="C322" t="str">
        <f t="shared" si="8"/>
        <v>Nouvelle AquitaineEmployés des services divers</v>
      </c>
      <c r="D322" t="s">
        <v>58</v>
      </c>
      <c r="E322" s="2">
        <v>75</v>
      </c>
      <c r="F322" t="s">
        <v>165</v>
      </c>
      <c r="G322" s="20">
        <v>2</v>
      </c>
      <c r="H322" s="20" t="str">
        <f t="shared" si="9"/>
        <v>Faible</v>
      </c>
      <c r="I322" t="s">
        <v>257</v>
      </c>
      <c r="J322" t="s">
        <v>253</v>
      </c>
      <c r="K322" t="s">
        <v>257</v>
      </c>
      <c r="L322" t="s">
        <v>255</v>
      </c>
      <c r="M322" t="s">
        <v>256</v>
      </c>
      <c r="N322" t="s">
        <v>253</v>
      </c>
    </row>
    <row r="323" spans="1:14" x14ac:dyDescent="0.25">
      <c r="A323">
        <v>2019</v>
      </c>
      <c r="B323" t="s">
        <v>223</v>
      </c>
      <c r="C323" t="str">
        <f t="shared" ref="C323:C386" si="10">F323&amp;D323</f>
        <v>OccitanieEmployés des services divers</v>
      </c>
      <c r="D323" t="s">
        <v>58</v>
      </c>
      <c r="E323" s="2">
        <v>76</v>
      </c>
      <c r="F323" t="s">
        <v>15</v>
      </c>
      <c r="G323" s="20">
        <v>1</v>
      </c>
      <c r="H323" s="20" t="str">
        <f t="shared" ref="H323:H386" si="11">IF(G323=1,"Très faible",IF(G323=2,"Faible",IF(G323=3,"Moyen",IF(G323=4,"Fort",IF(G323=5,"Très fort","Problème")))))</f>
        <v>Très faible</v>
      </c>
      <c r="I323" t="s">
        <v>257</v>
      </c>
      <c r="J323" t="s">
        <v>253</v>
      </c>
      <c r="K323" t="s">
        <v>257</v>
      </c>
      <c r="L323" t="s">
        <v>255</v>
      </c>
      <c r="M323" t="s">
        <v>256</v>
      </c>
      <c r="N323" t="s">
        <v>253</v>
      </c>
    </row>
    <row r="324" spans="1:14" x14ac:dyDescent="0.25">
      <c r="A324">
        <v>2019</v>
      </c>
      <c r="B324" t="s">
        <v>223</v>
      </c>
      <c r="C324" t="str">
        <f t="shared" si="10"/>
        <v>Auvergne-Rhône-AlpesEmployés des services divers</v>
      </c>
      <c r="D324" t="s">
        <v>58</v>
      </c>
      <c r="E324" s="2">
        <v>84</v>
      </c>
      <c r="F324" t="s">
        <v>7</v>
      </c>
      <c r="G324" s="20">
        <v>1</v>
      </c>
      <c r="H324" s="20" t="str">
        <f t="shared" si="11"/>
        <v>Très faible</v>
      </c>
      <c r="I324" t="s">
        <v>257</v>
      </c>
      <c r="J324" t="s">
        <v>253</v>
      </c>
      <c r="K324" t="s">
        <v>254</v>
      </c>
      <c r="L324" t="s">
        <v>255</v>
      </c>
      <c r="M324" t="s">
        <v>256</v>
      </c>
      <c r="N324" t="s">
        <v>253</v>
      </c>
    </row>
    <row r="325" spans="1:14" x14ac:dyDescent="0.25">
      <c r="A325">
        <v>2019</v>
      </c>
      <c r="B325" t="s">
        <v>224</v>
      </c>
      <c r="C325" t="str">
        <f t="shared" si="10"/>
        <v>Provence-Alpes-Côte d'AzurOuvriers du textile et du cuir</v>
      </c>
      <c r="D325" t="s">
        <v>53</v>
      </c>
      <c r="E325" s="2">
        <v>93</v>
      </c>
      <c r="F325" t="s">
        <v>17</v>
      </c>
      <c r="G325" s="20">
        <v>4</v>
      </c>
      <c r="H325" s="20" t="str">
        <f t="shared" si="11"/>
        <v>Fort</v>
      </c>
      <c r="I325" t="s">
        <v>257</v>
      </c>
      <c r="J325" t="s">
        <v>253</v>
      </c>
      <c r="K325" t="s">
        <v>257</v>
      </c>
      <c r="L325" t="s">
        <v>257</v>
      </c>
      <c r="M325" t="s">
        <v>254</v>
      </c>
      <c r="N325" t="s">
        <v>254</v>
      </c>
    </row>
    <row r="326" spans="1:14" x14ac:dyDescent="0.25">
      <c r="A326">
        <v>2019</v>
      </c>
      <c r="B326" t="s">
        <v>224</v>
      </c>
      <c r="C326" t="str">
        <f t="shared" si="10"/>
        <v>CorseOuvriers du textile et du cuir</v>
      </c>
      <c r="D326" t="s">
        <v>53</v>
      </c>
      <c r="E326" s="2">
        <v>94</v>
      </c>
      <c r="F326" t="s">
        <v>11</v>
      </c>
      <c r="G326" s="20">
        <v>5</v>
      </c>
      <c r="H326" s="20" t="str">
        <f t="shared" si="11"/>
        <v>Très fort</v>
      </c>
      <c r="I326" t="s">
        <v>257</v>
      </c>
      <c r="J326" t="s">
        <v>253</v>
      </c>
      <c r="K326" t="s">
        <v>257</v>
      </c>
      <c r="L326" t="s">
        <v>257</v>
      </c>
      <c r="M326" t="s">
        <v>254</v>
      </c>
      <c r="N326" t="s">
        <v>254</v>
      </c>
    </row>
    <row r="327" spans="1:14" x14ac:dyDescent="0.25">
      <c r="A327">
        <v>2019</v>
      </c>
      <c r="B327" t="s">
        <v>225</v>
      </c>
      <c r="C327" t="str">
        <f t="shared" si="10"/>
        <v>Île-de-FranceEmployés et agents de maîtrise de l'hôtellerie et de la restauration</v>
      </c>
      <c r="D327" t="s">
        <v>125</v>
      </c>
      <c r="E327" s="2">
        <v>11</v>
      </c>
      <c r="F327" t="s">
        <v>12</v>
      </c>
      <c r="G327" s="20">
        <v>4</v>
      </c>
      <c r="H327" s="20" t="str">
        <f t="shared" si="11"/>
        <v>Fort</v>
      </c>
      <c r="I327" t="s">
        <v>254</v>
      </c>
      <c r="J327" t="s">
        <v>256</v>
      </c>
      <c r="K327" t="s">
        <v>255</v>
      </c>
      <c r="L327" t="s">
        <v>254</v>
      </c>
      <c r="M327" t="s">
        <v>253</v>
      </c>
      <c r="N327" t="s">
        <v>253</v>
      </c>
    </row>
    <row r="328" spans="1:14" x14ac:dyDescent="0.25">
      <c r="A328">
        <v>2019</v>
      </c>
      <c r="B328" t="s">
        <v>225</v>
      </c>
      <c r="C328" t="str">
        <f t="shared" si="10"/>
        <v>Centre-Val de LoireEmployés et agents de maîtrise de l'hôtellerie et de la restauration</v>
      </c>
      <c r="D328" t="s">
        <v>125</v>
      </c>
      <c r="E328" s="2">
        <v>24</v>
      </c>
      <c r="F328" t="s">
        <v>10</v>
      </c>
      <c r="G328" s="20">
        <v>5</v>
      </c>
      <c r="H328" s="20" t="str">
        <f t="shared" si="11"/>
        <v>Très fort</v>
      </c>
      <c r="I328" t="s">
        <v>257</v>
      </c>
      <c r="J328" t="s">
        <v>255</v>
      </c>
      <c r="K328" t="s">
        <v>254</v>
      </c>
      <c r="L328" t="s">
        <v>254</v>
      </c>
      <c r="M328" t="s">
        <v>253</v>
      </c>
      <c r="N328" t="s">
        <v>253</v>
      </c>
    </row>
    <row r="329" spans="1:14" x14ac:dyDescent="0.25">
      <c r="A329">
        <v>2019</v>
      </c>
      <c r="B329" t="s">
        <v>225</v>
      </c>
      <c r="C329" t="str">
        <f t="shared" si="10"/>
        <v>Bourgogne-Franche-ComtéEmployés et agents de maîtrise de l'hôtellerie et de la restauration</v>
      </c>
      <c r="D329" t="s">
        <v>125</v>
      </c>
      <c r="E329" s="2">
        <v>27</v>
      </c>
      <c r="F329" t="s">
        <v>8</v>
      </c>
      <c r="G329" s="20">
        <v>5</v>
      </c>
      <c r="H329" s="20" t="str">
        <f t="shared" si="11"/>
        <v>Très fort</v>
      </c>
      <c r="I329" t="s">
        <v>257</v>
      </c>
      <c r="J329" t="s">
        <v>256</v>
      </c>
      <c r="K329" t="s">
        <v>254</v>
      </c>
      <c r="L329" t="s">
        <v>254</v>
      </c>
      <c r="M329" t="s">
        <v>253</v>
      </c>
      <c r="N329" t="s">
        <v>253</v>
      </c>
    </row>
    <row r="330" spans="1:14" x14ac:dyDescent="0.25">
      <c r="A330">
        <v>2019</v>
      </c>
      <c r="B330" t="s">
        <v>225</v>
      </c>
      <c r="C330" t="str">
        <f t="shared" si="10"/>
        <v>NormandieEmployés et agents de maîtrise de l'hôtellerie et de la restauration</v>
      </c>
      <c r="D330" t="s">
        <v>125</v>
      </c>
      <c r="E330" s="2">
        <v>28</v>
      </c>
      <c r="F330" t="s">
        <v>13</v>
      </c>
      <c r="G330" s="20">
        <v>4</v>
      </c>
      <c r="H330" s="20" t="str">
        <f t="shared" si="11"/>
        <v>Fort</v>
      </c>
      <c r="I330" t="s">
        <v>257</v>
      </c>
      <c r="J330" t="s">
        <v>255</v>
      </c>
      <c r="K330" t="s">
        <v>257</v>
      </c>
      <c r="L330" t="s">
        <v>254</v>
      </c>
      <c r="M330" t="s">
        <v>253</v>
      </c>
      <c r="N330" t="s">
        <v>253</v>
      </c>
    </row>
    <row r="331" spans="1:14" x14ac:dyDescent="0.25">
      <c r="A331">
        <v>2019</v>
      </c>
      <c r="B331" t="s">
        <v>225</v>
      </c>
      <c r="C331" t="str">
        <f t="shared" si="10"/>
        <v>Hauts-de-FranceEmployés et agents de maîtrise de l'hôtellerie et de la restauration</v>
      </c>
      <c r="D331" t="s">
        <v>125</v>
      </c>
      <c r="E331" s="2">
        <v>32</v>
      </c>
      <c r="F331" t="s">
        <v>18</v>
      </c>
      <c r="G331" s="20">
        <v>4</v>
      </c>
      <c r="H331" s="20" t="str">
        <f t="shared" si="11"/>
        <v>Fort</v>
      </c>
      <c r="I331" t="s">
        <v>257</v>
      </c>
      <c r="J331" t="s">
        <v>255</v>
      </c>
      <c r="K331" t="s">
        <v>254</v>
      </c>
      <c r="L331" t="s">
        <v>257</v>
      </c>
      <c r="M331" t="s">
        <v>253</v>
      </c>
      <c r="N331" t="s">
        <v>253</v>
      </c>
    </row>
    <row r="332" spans="1:14" x14ac:dyDescent="0.25">
      <c r="A332">
        <v>2019</v>
      </c>
      <c r="B332" t="s">
        <v>225</v>
      </c>
      <c r="C332" t="str">
        <f t="shared" si="10"/>
        <v>Grand EstEmployés et agents de maîtrise de l'hôtellerie et de la restauration</v>
      </c>
      <c r="D332" t="s">
        <v>125</v>
      </c>
      <c r="E332" s="2">
        <v>44</v>
      </c>
      <c r="F332" t="s">
        <v>19</v>
      </c>
      <c r="G332" s="20">
        <v>5</v>
      </c>
      <c r="H332" s="20" t="str">
        <f t="shared" si="11"/>
        <v>Très fort</v>
      </c>
      <c r="I332" t="s">
        <v>257</v>
      </c>
      <c r="J332" t="s">
        <v>256</v>
      </c>
      <c r="K332" t="s">
        <v>254</v>
      </c>
      <c r="L332" t="s">
        <v>254</v>
      </c>
      <c r="M332" t="s">
        <v>253</v>
      </c>
      <c r="N332" t="s">
        <v>253</v>
      </c>
    </row>
    <row r="333" spans="1:14" x14ac:dyDescent="0.25">
      <c r="A333">
        <v>2019</v>
      </c>
      <c r="B333" t="s">
        <v>225</v>
      </c>
      <c r="C333" t="str">
        <f t="shared" si="10"/>
        <v>Pays de la LoireEmployés et agents de maîtrise de l'hôtellerie et de la restauration</v>
      </c>
      <c r="D333" t="s">
        <v>125</v>
      </c>
      <c r="E333" s="2">
        <v>52</v>
      </c>
      <c r="F333" t="s">
        <v>14</v>
      </c>
      <c r="G333" s="20">
        <v>4</v>
      </c>
      <c r="H333" s="20" t="str">
        <f t="shared" si="11"/>
        <v>Fort</v>
      </c>
      <c r="I333" t="s">
        <v>257</v>
      </c>
      <c r="J333" t="s">
        <v>255</v>
      </c>
      <c r="K333" t="s">
        <v>257</v>
      </c>
      <c r="L333" t="s">
        <v>257</v>
      </c>
      <c r="M333" t="s">
        <v>253</v>
      </c>
      <c r="N333" t="s">
        <v>253</v>
      </c>
    </row>
    <row r="334" spans="1:14" x14ac:dyDescent="0.25">
      <c r="A334">
        <v>2019</v>
      </c>
      <c r="B334" t="s">
        <v>224</v>
      </c>
      <c r="C334" t="str">
        <f t="shared" si="10"/>
        <v>BretagneOuvriers du textile et du cuir</v>
      </c>
      <c r="D334" t="s">
        <v>53</v>
      </c>
      <c r="E334" s="2">
        <v>53</v>
      </c>
      <c r="F334" t="s">
        <v>9</v>
      </c>
      <c r="G334" s="20">
        <v>5</v>
      </c>
      <c r="H334" s="20" t="str">
        <f t="shared" si="11"/>
        <v>Très fort</v>
      </c>
      <c r="I334" t="s">
        <v>256</v>
      </c>
      <c r="J334" t="s">
        <v>253</v>
      </c>
      <c r="K334" t="s">
        <v>253</v>
      </c>
      <c r="L334" t="s">
        <v>255</v>
      </c>
      <c r="M334" t="s">
        <v>257</v>
      </c>
      <c r="N334" t="s">
        <v>254</v>
      </c>
    </row>
    <row r="335" spans="1:14" x14ac:dyDescent="0.25">
      <c r="A335">
        <v>2019</v>
      </c>
      <c r="B335" t="s">
        <v>225</v>
      </c>
      <c r="C335" t="str">
        <f t="shared" si="10"/>
        <v>Nouvelle AquitaineEmployés et agents de maîtrise de l'hôtellerie et de la restauration</v>
      </c>
      <c r="D335" t="s">
        <v>125</v>
      </c>
      <c r="E335" s="2">
        <v>75</v>
      </c>
      <c r="F335" t="s">
        <v>165</v>
      </c>
      <c r="G335" s="20">
        <v>4</v>
      </c>
      <c r="H335" s="20" t="str">
        <f t="shared" si="11"/>
        <v>Fort</v>
      </c>
      <c r="I335" t="s">
        <v>257</v>
      </c>
      <c r="J335" t="s">
        <v>255</v>
      </c>
      <c r="K335" t="s">
        <v>257</v>
      </c>
      <c r="L335" t="s">
        <v>254</v>
      </c>
      <c r="M335" t="s">
        <v>253</v>
      </c>
      <c r="N335" t="s">
        <v>253</v>
      </c>
    </row>
    <row r="336" spans="1:14" x14ac:dyDescent="0.25">
      <c r="A336">
        <v>2019</v>
      </c>
      <c r="B336" t="s">
        <v>225</v>
      </c>
      <c r="C336" t="str">
        <f t="shared" si="10"/>
        <v>OccitanieEmployés et agents de maîtrise de l'hôtellerie et de la restauration</v>
      </c>
      <c r="D336" t="s">
        <v>125</v>
      </c>
      <c r="E336" s="2">
        <v>76</v>
      </c>
      <c r="F336" t="s">
        <v>15</v>
      </c>
      <c r="G336" s="20">
        <v>4</v>
      </c>
      <c r="H336" s="20" t="str">
        <f t="shared" si="11"/>
        <v>Fort</v>
      </c>
      <c r="I336" t="s">
        <v>257</v>
      </c>
      <c r="J336" t="s">
        <v>253</v>
      </c>
      <c r="K336" t="s">
        <v>257</v>
      </c>
      <c r="L336" t="s">
        <v>254</v>
      </c>
      <c r="M336" t="s">
        <v>253</v>
      </c>
      <c r="N336" t="s">
        <v>253</v>
      </c>
    </row>
    <row r="337" spans="1:14" x14ac:dyDescent="0.25">
      <c r="A337">
        <v>2019</v>
      </c>
      <c r="B337" t="s">
        <v>225</v>
      </c>
      <c r="C337" t="str">
        <f t="shared" si="10"/>
        <v>Auvergne-Rhône-AlpesEmployés et agents de maîtrise de l'hôtellerie et de la restauration</v>
      </c>
      <c r="D337" t="s">
        <v>125</v>
      </c>
      <c r="E337" s="2">
        <v>84</v>
      </c>
      <c r="F337" t="s">
        <v>7</v>
      </c>
      <c r="G337" s="20">
        <v>4</v>
      </c>
      <c r="H337" s="20" t="str">
        <f t="shared" si="11"/>
        <v>Fort</v>
      </c>
      <c r="I337" t="s">
        <v>257</v>
      </c>
      <c r="J337" t="s">
        <v>255</v>
      </c>
      <c r="K337" t="s">
        <v>257</v>
      </c>
      <c r="L337" t="s">
        <v>254</v>
      </c>
      <c r="M337" t="s">
        <v>253</v>
      </c>
      <c r="N337" t="s">
        <v>253</v>
      </c>
    </row>
    <row r="338" spans="1:14" x14ac:dyDescent="0.25">
      <c r="A338">
        <v>2019</v>
      </c>
      <c r="B338" t="s">
        <v>224</v>
      </c>
      <c r="C338" t="str">
        <f t="shared" si="10"/>
        <v>Provence-Alpes-Côte d'AzurOuvriers du textile et du cuir</v>
      </c>
      <c r="D338" t="s">
        <v>53</v>
      </c>
      <c r="E338" s="2">
        <v>93</v>
      </c>
      <c r="F338" t="s">
        <v>17</v>
      </c>
      <c r="G338" s="20">
        <v>5</v>
      </c>
      <c r="H338" s="20" t="str">
        <f t="shared" si="11"/>
        <v>Très fort</v>
      </c>
      <c r="I338" t="s">
        <v>255</v>
      </c>
      <c r="J338" t="s">
        <v>253</v>
      </c>
      <c r="K338" t="s">
        <v>254</v>
      </c>
      <c r="L338" t="s">
        <v>253</v>
      </c>
      <c r="M338" t="s">
        <v>257</v>
      </c>
      <c r="N338" t="s">
        <v>254</v>
      </c>
    </row>
    <row r="339" spans="1:14" x14ac:dyDescent="0.25">
      <c r="A339">
        <v>2019</v>
      </c>
      <c r="B339" t="s">
        <v>224</v>
      </c>
      <c r="C339" t="str">
        <f t="shared" si="10"/>
        <v>CorseOuvriers du textile et du cuir</v>
      </c>
      <c r="D339" t="s">
        <v>53</v>
      </c>
      <c r="E339" s="2">
        <v>94</v>
      </c>
      <c r="F339" t="s">
        <v>11</v>
      </c>
      <c r="G339" s="20">
        <v>1</v>
      </c>
      <c r="H339" s="20" t="str">
        <f t="shared" si="11"/>
        <v>Très faible</v>
      </c>
      <c r="I339" t="s">
        <v>256</v>
      </c>
      <c r="J339" t="s">
        <v>253</v>
      </c>
      <c r="K339" t="s">
        <v>257</v>
      </c>
      <c r="L339" t="s">
        <v>253</v>
      </c>
      <c r="M339" t="s">
        <v>257</v>
      </c>
      <c r="N339" t="s">
        <v>254</v>
      </c>
    </row>
    <row r="340" spans="1:14" x14ac:dyDescent="0.25">
      <c r="A340">
        <v>2019</v>
      </c>
      <c r="B340" t="s">
        <v>226</v>
      </c>
      <c r="C340" t="str">
        <f t="shared" si="10"/>
        <v>Île-de-FranceEmployés et opérateurs de l'informatique</v>
      </c>
      <c r="D340" t="s">
        <v>116</v>
      </c>
      <c r="E340" s="2">
        <v>11</v>
      </c>
      <c r="F340" t="s">
        <v>12</v>
      </c>
      <c r="G340" s="20">
        <v>4</v>
      </c>
      <c r="H340" s="20" t="str">
        <f t="shared" si="11"/>
        <v>Fort</v>
      </c>
      <c r="I340" t="s">
        <v>257</v>
      </c>
      <c r="J340" t="s">
        <v>253</v>
      </c>
      <c r="K340" t="s">
        <v>253</v>
      </c>
      <c r="L340" t="s">
        <v>255</v>
      </c>
      <c r="M340" t="s">
        <v>256</v>
      </c>
      <c r="N340" t="s">
        <v>256</v>
      </c>
    </row>
    <row r="341" spans="1:14" x14ac:dyDescent="0.25">
      <c r="A341">
        <v>2019</v>
      </c>
      <c r="B341" t="s">
        <v>226</v>
      </c>
      <c r="C341" t="str">
        <f t="shared" si="10"/>
        <v>Centre-Val de LoireEmployés et opérateurs de l'informatique</v>
      </c>
      <c r="D341" t="s">
        <v>116</v>
      </c>
      <c r="E341" s="2">
        <v>24</v>
      </c>
      <c r="F341" t="s">
        <v>10</v>
      </c>
      <c r="G341" s="20">
        <v>2</v>
      </c>
      <c r="H341" s="20" t="str">
        <f t="shared" si="11"/>
        <v>Faible</v>
      </c>
      <c r="I341" t="s">
        <v>256</v>
      </c>
      <c r="J341" t="s">
        <v>253</v>
      </c>
      <c r="K341" t="s">
        <v>253</v>
      </c>
      <c r="L341" t="s">
        <v>255</v>
      </c>
      <c r="M341" t="s">
        <v>256</v>
      </c>
      <c r="N341" t="s">
        <v>256</v>
      </c>
    </row>
    <row r="342" spans="1:14" x14ac:dyDescent="0.25">
      <c r="A342">
        <v>2019</v>
      </c>
      <c r="B342" t="s">
        <v>226</v>
      </c>
      <c r="C342" t="str">
        <f t="shared" si="10"/>
        <v>Bourgogne-Franche-ComtéEmployés et opérateurs de l'informatique</v>
      </c>
      <c r="D342" t="s">
        <v>116</v>
      </c>
      <c r="E342" s="2">
        <v>27</v>
      </c>
      <c r="F342" t="s">
        <v>8</v>
      </c>
      <c r="G342" s="20">
        <v>3</v>
      </c>
      <c r="H342" s="20" t="str">
        <f t="shared" si="11"/>
        <v>Moyen</v>
      </c>
      <c r="I342" t="s">
        <v>254</v>
      </c>
      <c r="J342" t="s">
        <v>253</v>
      </c>
      <c r="K342" t="s">
        <v>255</v>
      </c>
      <c r="L342" t="s">
        <v>255</v>
      </c>
      <c r="M342" t="s">
        <v>256</v>
      </c>
      <c r="N342" t="s">
        <v>256</v>
      </c>
    </row>
    <row r="343" spans="1:14" x14ac:dyDescent="0.25">
      <c r="A343">
        <v>2019</v>
      </c>
      <c r="B343" t="s">
        <v>226</v>
      </c>
      <c r="C343" t="str">
        <f t="shared" si="10"/>
        <v>NormandieEmployés et opérateurs de l'informatique</v>
      </c>
      <c r="D343" t="s">
        <v>116</v>
      </c>
      <c r="E343" s="2">
        <v>28</v>
      </c>
      <c r="F343" t="s">
        <v>13</v>
      </c>
      <c r="G343" s="20">
        <v>5</v>
      </c>
      <c r="H343" s="20" t="str">
        <f t="shared" si="11"/>
        <v>Très fort</v>
      </c>
      <c r="I343" t="s">
        <v>255</v>
      </c>
      <c r="J343" t="s">
        <v>253</v>
      </c>
      <c r="K343" t="s">
        <v>253</v>
      </c>
      <c r="L343" t="s">
        <v>255</v>
      </c>
      <c r="M343" t="s">
        <v>256</v>
      </c>
      <c r="N343" t="s">
        <v>256</v>
      </c>
    </row>
    <row r="344" spans="1:14" x14ac:dyDescent="0.25">
      <c r="A344">
        <v>2019</v>
      </c>
      <c r="B344" t="s">
        <v>226</v>
      </c>
      <c r="C344" t="str">
        <f t="shared" si="10"/>
        <v>Hauts-de-FranceEmployés et opérateurs de l'informatique</v>
      </c>
      <c r="D344" t="s">
        <v>116</v>
      </c>
      <c r="E344" s="2">
        <v>32</v>
      </c>
      <c r="F344" t="s">
        <v>18</v>
      </c>
      <c r="G344" s="20">
        <v>4</v>
      </c>
      <c r="H344" s="20" t="str">
        <f t="shared" si="11"/>
        <v>Fort</v>
      </c>
      <c r="I344" t="s">
        <v>256</v>
      </c>
      <c r="J344" t="s">
        <v>253</v>
      </c>
      <c r="K344" t="s">
        <v>253</v>
      </c>
      <c r="L344" t="s">
        <v>255</v>
      </c>
      <c r="M344" t="s">
        <v>256</v>
      </c>
      <c r="N344" t="s">
        <v>256</v>
      </c>
    </row>
    <row r="345" spans="1:14" x14ac:dyDescent="0.25">
      <c r="A345">
        <v>2019</v>
      </c>
      <c r="B345" t="s">
        <v>226</v>
      </c>
      <c r="C345" t="str">
        <f t="shared" si="10"/>
        <v>Grand EstEmployés et opérateurs de l'informatique</v>
      </c>
      <c r="D345" t="s">
        <v>116</v>
      </c>
      <c r="E345" s="2">
        <v>44</v>
      </c>
      <c r="F345" t="s">
        <v>19</v>
      </c>
      <c r="G345" s="20">
        <v>4</v>
      </c>
      <c r="H345" s="20" t="str">
        <f t="shared" si="11"/>
        <v>Fort</v>
      </c>
      <c r="I345" t="s">
        <v>256</v>
      </c>
      <c r="J345" t="s">
        <v>253</v>
      </c>
      <c r="K345" t="s">
        <v>253</v>
      </c>
      <c r="L345" t="s">
        <v>255</v>
      </c>
      <c r="M345" t="s">
        <v>256</v>
      </c>
      <c r="N345" t="s">
        <v>256</v>
      </c>
    </row>
    <row r="346" spans="1:14" x14ac:dyDescent="0.25">
      <c r="A346">
        <v>2019</v>
      </c>
      <c r="B346" t="s">
        <v>226</v>
      </c>
      <c r="C346" t="str">
        <f t="shared" si="10"/>
        <v>Pays de la LoireEmployés et opérateurs de l'informatique</v>
      </c>
      <c r="D346" t="s">
        <v>116</v>
      </c>
      <c r="E346" s="2">
        <v>52</v>
      </c>
      <c r="F346" t="s">
        <v>14</v>
      </c>
      <c r="G346" s="20">
        <v>5</v>
      </c>
      <c r="H346" s="20" t="str">
        <f t="shared" si="11"/>
        <v>Très fort</v>
      </c>
      <c r="I346" t="s">
        <v>257</v>
      </c>
      <c r="J346" t="s">
        <v>255</v>
      </c>
      <c r="K346" t="s">
        <v>253</v>
      </c>
      <c r="L346" t="s">
        <v>255</v>
      </c>
      <c r="M346" t="s">
        <v>256</v>
      </c>
      <c r="N346" t="s">
        <v>256</v>
      </c>
    </row>
    <row r="347" spans="1:14" x14ac:dyDescent="0.25">
      <c r="A347">
        <v>2019</v>
      </c>
      <c r="B347" t="s">
        <v>227</v>
      </c>
      <c r="C347" t="str">
        <f t="shared" si="10"/>
        <v>BretagneOuvriers du travail du bois et de l'ameublement</v>
      </c>
      <c r="D347" t="s">
        <v>78</v>
      </c>
      <c r="E347" s="2">
        <v>53</v>
      </c>
      <c r="F347" t="s">
        <v>9</v>
      </c>
      <c r="G347" s="20">
        <v>5</v>
      </c>
      <c r="H347" s="20" t="str">
        <f t="shared" si="11"/>
        <v>Très fort</v>
      </c>
      <c r="I347" t="s">
        <v>255</v>
      </c>
      <c r="J347" t="s">
        <v>257</v>
      </c>
      <c r="K347" t="s">
        <v>256</v>
      </c>
      <c r="L347" t="s">
        <v>257</v>
      </c>
      <c r="M347" t="s">
        <v>254</v>
      </c>
      <c r="N347" t="s">
        <v>253</v>
      </c>
    </row>
    <row r="348" spans="1:14" x14ac:dyDescent="0.25">
      <c r="A348">
        <v>2019</v>
      </c>
      <c r="B348" t="s">
        <v>226</v>
      </c>
      <c r="C348" t="str">
        <f t="shared" si="10"/>
        <v>Nouvelle AquitaineEmployés et opérateurs de l'informatique</v>
      </c>
      <c r="D348" t="s">
        <v>116</v>
      </c>
      <c r="E348" s="2">
        <v>75</v>
      </c>
      <c r="F348" t="s">
        <v>165</v>
      </c>
      <c r="G348" s="20">
        <v>5</v>
      </c>
      <c r="H348" s="20" t="str">
        <f t="shared" si="11"/>
        <v>Très fort</v>
      </c>
      <c r="I348" t="s">
        <v>257</v>
      </c>
      <c r="J348" t="s">
        <v>253</v>
      </c>
      <c r="K348" t="s">
        <v>253</v>
      </c>
      <c r="L348" t="s">
        <v>255</v>
      </c>
      <c r="M348" t="s">
        <v>256</v>
      </c>
      <c r="N348" t="s">
        <v>256</v>
      </c>
    </row>
    <row r="349" spans="1:14" x14ac:dyDescent="0.25">
      <c r="A349">
        <v>2019</v>
      </c>
      <c r="B349" t="s">
        <v>226</v>
      </c>
      <c r="C349" t="str">
        <f t="shared" si="10"/>
        <v>OccitanieEmployés et opérateurs de l'informatique</v>
      </c>
      <c r="D349" t="s">
        <v>116</v>
      </c>
      <c r="E349" s="2">
        <v>76</v>
      </c>
      <c r="F349" t="s">
        <v>15</v>
      </c>
      <c r="G349" s="20">
        <v>4</v>
      </c>
      <c r="H349" s="20" t="str">
        <f t="shared" si="11"/>
        <v>Fort</v>
      </c>
      <c r="I349" t="s">
        <v>257</v>
      </c>
      <c r="J349" t="s">
        <v>253</v>
      </c>
      <c r="K349" t="s">
        <v>253</v>
      </c>
      <c r="L349" t="s">
        <v>255</v>
      </c>
      <c r="M349" t="s">
        <v>256</v>
      </c>
      <c r="N349" t="s">
        <v>256</v>
      </c>
    </row>
    <row r="350" spans="1:14" x14ac:dyDescent="0.25">
      <c r="A350">
        <v>2019</v>
      </c>
      <c r="B350" t="s">
        <v>226</v>
      </c>
      <c r="C350" t="str">
        <f t="shared" si="10"/>
        <v>Auvergne-Rhône-AlpesEmployés et opérateurs de l'informatique</v>
      </c>
      <c r="D350" t="s">
        <v>116</v>
      </c>
      <c r="E350" s="2">
        <v>84</v>
      </c>
      <c r="F350" t="s">
        <v>7</v>
      </c>
      <c r="G350" s="20">
        <v>5</v>
      </c>
      <c r="H350" s="20" t="str">
        <f t="shared" si="11"/>
        <v>Très fort</v>
      </c>
      <c r="I350" t="s">
        <v>257</v>
      </c>
      <c r="J350" t="s">
        <v>253</v>
      </c>
      <c r="K350" t="s">
        <v>253</v>
      </c>
      <c r="L350" t="s">
        <v>255</v>
      </c>
      <c r="M350" t="s">
        <v>256</v>
      </c>
      <c r="N350" t="s">
        <v>256</v>
      </c>
    </row>
    <row r="351" spans="1:14" x14ac:dyDescent="0.25">
      <c r="A351">
        <v>2019</v>
      </c>
      <c r="B351" t="s">
        <v>227</v>
      </c>
      <c r="C351" t="str">
        <f t="shared" si="10"/>
        <v>Provence-Alpes-Côte d'AzurOuvriers du travail du bois et de l'ameublement</v>
      </c>
      <c r="D351" t="s">
        <v>78</v>
      </c>
      <c r="E351" s="2">
        <v>93</v>
      </c>
      <c r="F351" t="s">
        <v>17</v>
      </c>
      <c r="G351" s="20">
        <v>5</v>
      </c>
      <c r="H351" s="20" t="str">
        <f t="shared" si="11"/>
        <v>Très fort</v>
      </c>
      <c r="I351" t="s">
        <v>256</v>
      </c>
      <c r="J351" t="s">
        <v>256</v>
      </c>
      <c r="K351" t="s">
        <v>256</v>
      </c>
      <c r="L351" t="s">
        <v>257</v>
      </c>
      <c r="M351" t="s">
        <v>254</v>
      </c>
      <c r="N351" t="s">
        <v>253</v>
      </c>
    </row>
    <row r="352" spans="1:14" x14ac:dyDescent="0.25">
      <c r="A352">
        <v>2019</v>
      </c>
      <c r="B352" t="s">
        <v>227</v>
      </c>
      <c r="C352" t="str">
        <f t="shared" si="10"/>
        <v>CorseOuvriers du travail du bois et de l'ameublement</v>
      </c>
      <c r="D352" t="s">
        <v>78</v>
      </c>
      <c r="E352" s="2">
        <v>94</v>
      </c>
      <c r="F352" t="s">
        <v>11</v>
      </c>
      <c r="G352" s="20">
        <v>2</v>
      </c>
      <c r="H352" s="20" t="str">
        <f t="shared" si="11"/>
        <v>Faible</v>
      </c>
      <c r="I352" t="s">
        <v>255</v>
      </c>
      <c r="J352" t="s">
        <v>254</v>
      </c>
      <c r="K352" t="s">
        <v>257</v>
      </c>
      <c r="L352" t="s">
        <v>257</v>
      </c>
      <c r="M352" t="s">
        <v>254</v>
      </c>
      <c r="N352" t="s">
        <v>253</v>
      </c>
    </row>
    <row r="353" spans="1:14" x14ac:dyDescent="0.25">
      <c r="A353">
        <v>2019</v>
      </c>
      <c r="B353" t="s">
        <v>228</v>
      </c>
      <c r="C353" t="str">
        <f t="shared" si="10"/>
        <v>Île-de-FranceFormateurs</v>
      </c>
      <c r="D353" t="s">
        <v>77</v>
      </c>
      <c r="E353" s="2">
        <v>11</v>
      </c>
      <c r="F353" t="s">
        <v>12</v>
      </c>
      <c r="G353" s="20">
        <v>4</v>
      </c>
      <c r="H353" s="20" t="str">
        <f t="shared" si="11"/>
        <v>Fort</v>
      </c>
      <c r="I353" t="s">
        <v>256</v>
      </c>
      <c r="J353" t="s">
        <v>256</v>
      </c>
      <c r="K353" t="s">
        <v>256</v>
      </c>
      <c r="L353" t="s">
        <v>253</v>
      </c>
      <c r="M353" t="s">
        <v>255</v>
      </c>
      <c r="N353" t="s">
        <v>253</v>
      </c>
    </row>
    <row r="354" spans="1:14" x14ac:dyDescent="0.25">
      <c r="A354">
        <v>2019</v>
      </c>
      <c r="B354" t="s">
        <v>228</v>
      </c>
      <c r="C354" t="str">
        <f t="shared" si="10"/>
        <v>Centre-Val de LoireFormateurs</v>
      </c>
      <c r="D354" t="s">
        <v>77</v>
      </c>
      <c r="E354" s="2">
        <v>24</v>
      </c>
      <c r="F354" t="s">
        <v>10</v>
      </c>
      <c r="G354" s="20">
        <v>4</v>
      </c>
      <c r="H354" s="20" t="str">
        <f t="shared" si="11"/>
        <v>Fort</v>
      </c>
      <c r="I354" t="s">
        <v>256</v>
      </c>
      <c r="J354" t="s">
        <v>256</v>
      </c>
      <c r="K354" t="s">
        <v>255</v>
      </c>
      <c r="L354" t="s">
        <v>253</v>
      </c>
      <c r="M354" t="s">
        <v>255</v>
      </c>
      <c r="N354" t="s">
        <v>253</v>
      </c>
    </row>
    <row r="355" spans="1:14" x14ac:dyDescent="0.25">
      <c r="A355">
        <v>2019</v>
      </c>
      <c r="B355" t="s">
        <v>228</v>
      </c>
      <c r="C355" t="str">
        <f t="shared" si="10"/>
        <v>Bourgogne-Franche-ComtéFormateurs</v>
      </c>
      <c r="D355" t="s">
        <v>77</v>
      </c>
      <c r="E355" s="2">
        <v>27</v>
      </c>
      <c r="F355" t="s">
        <v>8</v>
      </c>
      <c r="G355" s="20">
        <v>5</v>
      </c>
      <c r="H355" s="20" t="str">
        <f t="shared" si="11"/>
        <v>Très fort</v>
      </c>
      <c r="I355" t="s">
        <v>256</v>
      </c>
      <c r="J355" t="s">
        <v>256</v>
      </c>
      <c r="K355" t="s">
        <v>256</v>
      </c>
      <c r="L355" t="s">
        <v>253</v>
      </c>
      <c r="M355" t="s">
        <v>255</v>
      </c>
      <c r="N355" t="s">
        <v>253</v>
      </c>
    </row>
    <row r="356" spans="1:14" x14ac:dyDescent="0.25">
      <c r="A356">
        <v>2019</v>
      </c>
      <c r="B356" t="s">
        <v>228</v>
      </c>
      <c r="C356" t="str">
        <f t="shared" si="10"/>
        <v>NormandieFormateurs</v>
      </c>
      <c r="D356" t="s">
        <v>77</v>
      </c>
      <c r="E356" s="2">
        <v>28</v>
      </c>
      <c r="F356" t="s">
        <v>13</v>
      </c>
      <c r="G356" s="20">
        <v>2</v>
      </c>
      <c r="H356" s="20" t="str">
        <f t="shared" si="11"/>
        <v>Faible</v>
      </c>
      <c r="I356" t="s">
        <v>254</v>
      </c>
      <c r="J356" t="s">
        <v>256</v>
      </c>
      <c r="K356" t="s">
        <v>255</v>
      </c>
      <c r="L356" t="s">
        <v>253</v>
      </c>
      <c r="M356" t="s">
        <v>255</v>
      </c>
      <c r="N356" t="s">
        <v>253</v>
      </c>
    </row>
    <row r="357" spans="1:14" x14ac:dyDescent="0.25">
      <c r="A357">
        <v>2019</v>
      </c>
      <c r="B357" t="s">
        <v>228</v>
      </c>
      <c r="C357" t="str">
        <f t="shared" si="10"/>
        <v>Hauts-de-FranceFormateurs</v>
      </c>
      <c r="D357" t="s">
        <v>77</v>
      </c>
      <c r="E357" s="2">
        <v>32</v>
      </c>
      <c r="F357" t="s">
        <v>18</v>
      </c>
      <c r="G357" s="20">
        <v>5</v>
      </c>
      <c r="H357" s="20" t="str">
        <f t="shared" si="11"/>
        <v>Très fort</v>
      </c>
      <c r="I357" t="s">
        <v>256</v>
      </c>
      <c r="J357" t="s">
        <v>256</v>
      </c>
      <c r="K357" t="s">
        <v>256</v>
      </c>
      <c r="L357" t="s">
        <v>253</v>
      </c>
      <c r="M357" t="s">
        <v>255</v>
      </c>
      <c r="N357" t="s">
        <v>253</v>
      </c>
    </row>
    <row r="358" spans="1:14" x14ac:dyDescent="0.25">
      <c r="A358">
        <v>2019</v>
      </c>
      <c r="B358" t="s">
        <v>228</v>
      </c>
      <c r="C358" t="str">
        <f t="shared" si="10"/>
        <v>Grand EstFormateurs</v>
      </c>
      <c r="D358" t="s">
        <v>77</v>
      </c>
      <c r="E358" s="2">
        <v>44</v>
      </c>
      <c r="F358" t="s">
        <v>19</v>
      </c>
      <c r="G358" s="20">
        <v>5</v>
      </c>
      <c r="H358" s="20" t="str">
        <f t="shared" si="11"/>
        <v>Très fort</v>
      </c>
      <c r="I358" t="s">
        <v>254</v>
      </c>
      <c r="J358" t="s">
        <v>256</v>
      </c>
      <c r="K358" t="s">
        <v>255</v>
      </c>
      <c r="L358" t="s">
        <v>253</v>
      </c>
      <c r="M358" t="s">
        <v>255</v>
      </c>
      <c r="N358" t="s">
        <v>253</v>
      </c>
    </row>
    <row r="359" spans="1:14" x14ac:dyDescent="0.25">
      <c r="A359">
        <v>2019</v>
      </c>
      <c r="B359" t="s">
        <v>228</v>
      </c>
      <c r="C359" t="str">
        <f t="shared" si="10"/>
        <v>Pays de la LoireFormateurs</v>
      </c>
      <c r="D359" t="s">
        <v>77</v>
      </c>
      <c r="E359" s="2">
        <v>52</v>
      </c>
      <c r="F359" t="s">
        <v>14</v>
      </c>
      <c r="G359" s="20">
        <v>5</v>
      </c>
      <c r="H359" s="20" t="str">
        <f t="shared" si="11"/>
        <v>Très fort</v>
      </c>
      <c r="I359" t="s">
        <v>257</v>
      </c>
      <c r="J359" t="s">
        <v>256</v>
      </c>
      <c r="K359" t="s">
        <v>254</v>
      </c>
      <c r="L359" t="s">
        <v>253</v>
      </c>
      <c r="M359" t="s">
        <v>255</v>
      </c>
      <c r="N359" t="s">
        <v>253</v>
      </c>
    </row>
    <row r="360" spans="1:14" x14ac:dyDescent="0.25">
      <c r="A360">
        <v>2019</v>
      </c>
      <c r="B360" t="s">
        <v>227</v>
      </c>
      <c r="C360" t="str">
        <f t="shared" si="10"/>
        <v>BretagneOuvriers du travail du bois et de l'ameublement</v>
      </c>
      <c r="D360" t="s">
        <v>78</v>
      </c>
      <c r="E360" s="2">
        <v>53</v>
      </c>
      <c r="F360" t="s">
        <v>9</v>
      </c>
      <c r="G360" s="20">
        <v>5</v>
      </c>
      <c r="H360" s="20" t="str">
        <f t="shared" si="11"/>
        <v>Très fort</v>
      </c>
      <c r="I360" t="s">
        <v>253</v>
      </c>
      <c r="J360" t="s">
        <v>257</v>
      </c>
      <c r="K360" t="s">
        <v>254</v>
      </c>
      <c r="L360" t="s">
        <v>257</v>
      </c>
      <c r="M360" t="s">
        <v>257</v>
      </c>
      <c r="N360" t="s">
        <v>257</v>
      </c>
    </row>
    <row r="361" spans="1:14" x14ac:dyDescent="0.25">
      <c r="A361">
        <v>2019</v>
      </c>
      <c r="B361" t="s">
        <v>228</v>
      </c>
      <c r="C361" t="str">
        <f t="shared" si="10"/>
        <v>Nouvelle AquitaineFormateurs</v>
      </c>
      <c r="D361" t="s">
        <v>77</v>
      </c>
      <c r="E361" s="2">
        <v>75</v>
      </c>
      <c r="F361" t="s">
        <v>165</v>
      </c>
      <c r="G361" s="20">
        <v>4</v>
      </c>
      <c r="H361" s="20" t="str">
        <f t="shared" si="11"/>
        <v>Fort</v>
      </c>
      <c r="I361" t="s">
        <v>256</v>
      </c>
      <c r="J361" t="s">
        <v>256</v>
      </c>
      <c r="K361" t="s">
        <v>255</v>
      </c>
      <c r="L361" t="s">
        <v>253</v>
      </c>
      <c r="M361" t="s">
        <v>255</v>
      </c>
      <c r="N361" t="s">
        <v>253</v>
      </c>
    </row>
    <row r="362" spans="1:14" x14ac:dyDescent="0.25">
      <c r="A362">
        <v>2019</v>
      </c>
      <c r="B362" t="s">
        <v>228</v>
      </c>
      <c r="C362" t="str">
        <f t="shared" si="10"/>
        <v>OccitanieFormateurs</v>
      </c>
      <c r="D362" t="s">
        <v>77</v>
      </c>
      <c r="E362" s="2">
        <v>76</v>
      </c>
      <c r="F362" t="s">
        <v>15</v>
      </c>
      <c r="G362" s="20">
        <v>3</v>
      </c>
      <c r="H362" s="20" t="str">
        <f t="shared" si="11"/>
        <v>Moyen</v>
      </c>
      <c r="I362" t="s">
        <v>256</v>
      </c>
      <c r="J362" t="s">
        <v>255</v>
      </c>
      <c r="K362" t="s">
        <v>256</v>
      </c>
      <c r="L362" t="s">
        <v>253</v>
      </c>
      <c r="M362" t="s">
        <v>255</v>
      </c>
      <c r="N362" t="s">
        <v>253</v>
      </c>
    </row>
    <row r="363" spans="1:14" x14ac:dyDescent="0.25">
      <c r="A363">
        <v>2019</v>
      </c>
      <c r="B363" t="s">
        <v>228</v>
      </c>
      <c r="C363" t="str">
        <f t="shared" si="10"/>
        <v>Auvergne-Rhône-AlpesFormateurs</v>
      </c>
      <c r="D363" t="s">
        <v>77</v>
      </c>
      <c r="E363" s="2">
        <v>84</v>
      </c>
      <c r="F363" t="s">
        <v>7</v>
      </c>
      <c r="G363" s="20">
        <v>4</v>
      </c>
      <c r="H363" s="20" t="str">
        <f t="shared" si="11"/>
        <v>Fort</v>
      </c>
      <c r="I363" t="s">
        <v>254</v>
      </c>
      <c r="J363" t="s">
        <v>256</v>
      </c>
      <c r="K363" t="s">
        <v>255</v>
      </c>
      <c r="L363" t="s">
        <v>253</v>
      </c>
      <c r="M363" t="s">
        <v>255</v>
      </c>
      <c r="N363" t="s">
        <v>253</v>
      </c>
    </row>
    <row r="364" spans="1:14" x14ac:dyDescent="0.25">
      <c r="A364">
        <v>2019</v>
      </c>
      <c r="B364" t="s">
        <v>227</v>
      </c>
      <c r="C364" t="str">
        <f t="shared" si="10"/>
        <v>Provence-Alpes-Côte d'AzurOuvriers du travail du bois et de l'ameublement</v>
      </c>
      <c r="D364" t="s">
        <v>78</v>
      </c>
      <c r="E364" s="2">
        <v>93</v>
      </c>
      <c r="F364" t="s">
        <v>17</v>
      </c>
      <c r="G364" s="20">
        <v>5</v>
      </c>
      <c r="H364" s="20" t="str">
        <f t="shared" si="11"/>
        <v>Très fort</v>
      </c>
      <c r="I364" t="s">
        <v>253</v>
      </c>
      <c r="J364" t="s">
        <v>257</v>
      </c>
      <c r="K364" t="s">
        <v>256</v>
      </c>
      <c r="L364" t="s">
        <v>257</v>
      </c>
      <c r="M364" t="s">
        <v>257</v>
      </c>
      <c r="N364" t="s">
        <v>257</v>
      </c>
    </row>
    <row r="365" spans="1:14" x14ac:dyDescent="0.25">
      <c r="A365">
        <v>2019</v>
      </c>
      <c r="B365" t="s">
        <v>227</v>
      </c>
      <c r="C365" t="str">
        <f t="shared" si="10"/>
        <v>CorseOuvriers du travail du bois et de l'ameublement</v>
      </c>
      <c r="D365" t="s">
        <v>78</v>
      </c>
      <c r="E365" s="2">
        <v>94</v>
      </c>
      <c r="F365" t="s">
        <v>11</v>
      </c>
      <c r="G365" s="20">
        <v>5</v>
      </c>
      <c r="H365" s="20" t="str">
        <f t="shared" si="11"/>
        <v>Très fort</v>
      </c>
      <c r="I365" t="s">
        <v>253</v>
      </c>
      <c r="J365" t="s">
        <v>257</v>
      </c>
      <c r="K365" t="s">
        <v>256</v>
      </c>
      <c r="L365" t="s">
        <v>257</v>
      </c>
      <c r="M365" t="s">
        <v>257</v>
      </c>
      <c r="N365" t="s">
        <v>257</v>
      </c>
    </row>
    <row r="366" spans="1:14" x14ac:dyDescent="0.25">
      <c r="A366">
        <v>2019</v>
      </c>
      <c r="B366" t="s">
        <v>229</v>
      </c>
      <c r="C366" t="str">
        <f t="shared" si="10"/>
        <v>Île-de-FranceInfirmiers, sages-femmes</v>
      </c>
      <c r="D366" t="s">
        <v>94</v>
      </c>
      <c r="E366" s="2">
        <v>11</v>
      </c>
      <c r="F366" t="s">
        <v>12</v>
      </c>
      <c r="G366" s="20">
        <v>3</v>
      </c>
      <c r="H366" s="20" t="str">
        <f t="shared" si="11"/>
        <v>Moyen</v>
      </c>
      <c r="I366" t="s">
        <v>253</v>
      </c>
      <c r="J366" t="s">
        <v>257</v>
      </c>
      <c r="K366" t="s">
        <v>256</v>
      </c>
      <c r="L366" t="s">
        <v>256</v>
      </c>
      <c r="M366" t="s">
        <v>253</v>
      </c>
      <c r="N366" t="s">
        <v>257</v>
      </c>
    </row>
    <row r="367" spans="1:14" x14ac:dyDescent="0.25">
      <c r="A367">
        <v>2019</v>
      </c>
      <c r="B367" t="s">
        <v>229</v>
      </c>
      <c r="C367" t="str">
        <f t="shared" si="10"/>
        <v>Centre-Val de LoireInfirmiers, sages-femmes</v>
      </c>
      <c r="D367" t="s">
        <v>94</v>
      </c>
      <c r="E367" s="2">
        <v>24</v>
      </c>
      <c r="F367" t="s">
        <v>10</v>
      </c>
      <c r="G367" s="20">
        <v>5</v>
      </c>
      <c r="H367" s="20" t="str">
        <f t="shared" si="11"/>
        <v>Très fort</v>
      </c>
      <c r="I367" t="s">
        <v>255</v>
      </c>
      <c r="J367" t="s">
        <v>257</v>
      </c>
      <c r="K367" t="s">
        <v>254</v>
      </c>
      <c r="L367" t="s">
        <v>256</v>
      </c>
      <c r="M367" t="s">
        <v>253</v>
      </c>
      <c r="N367" t="s">
        <v>257</v>
      </c>
    </row>
    <row r="368" spans="1:14" x14ac:dyDescent="0.25">
      <c r="A368">
        <v>2019</v>
      </c>
      <c r="B368" t="s">
        <v>229</v>
      </c>
      <c r="C368" t="str">
        <f t="shared" si="10"/>
        <v>Bourgogne-Franche-ComtéInfirmiers, sages-femmes</v>
      </c>
      <c r="D368" t="s">
        <v>94</v>
      </c>
      <c r="E368" s="2">
        <v>27</v>
      </c>
      <c r="F368" t="s">
        <v>8</v>
      </c>
      <c r="G368" s="20">
        <v>5</v>
      </c>
      <c r="H368" s="20" t="str">
        <f t="shared" si="11"/>
        <v>Très fort</v>
      </c>
      <c r="I368" t="s">
        <v>255</v>
      </c>
      <c r="J368" t="s">
        <v>257</v>
      </c>
      <c r="K368" t="s">
        <v>254</v>
      </c>
      <c r="L368" t="s">
        <v>256</v>
      </c>
      <c r="M368" t="s">
        <v>253</v>
      </c>
      <c r="N368" t="s">
        <v>257</v>
      </c>
    </row>
    <row r="369" spans="1:14" x14ac:dyDescent="0.25">
      <c r="A369">
        <v>2019</v>
      </c>
      <c r="B369" t="s">
        <v>229</v>
      </c>
      <c r="C369" t="str">
        <f t="shared" si="10"/>
        <v>NormandieInfirmiers, sages-femmes</v>
      </c>
      <c r="D369" t="s">
        <v>94</v>
      </c>
      <c r="E369" s="2">
        <v>28</v>
      </c>
      <c r="F369" t="s">
        <v>13</v>
      </c>
      <c r="G369" s="20">
        <v>5</v>
      </c>
      <c r="H369" s="20" t="str">
        <f t="shared" si="11"/>
        <v>Très fort</v>
      </c>
      <c r="I369" t="s">
        <v>253</v>
      </c>
      <c r="J369" t="s">
        <v>257</v>
      </c>
      <c r="K369" t="s">
        <v>254</v>
      </c>
      <c r="L369" t="s">
        <v>256</v>
      </c>
      <c r="M369" t="s">
        <v>253</v>
      </c>
      <c r="N369" t="s">
        <v>257</v>
      </c>
    </row>
    <row r="370" spans="1:14" x14ac:dyDescent="0.25">
      <c r="A370">
        <v>2019</v>
      </c>
      <c r="B370" t="s">
        <v>229</v>
      </c>
      <c r="C370" t="str">
        <f t="shared" si="10"/>
        <v>Hauts-de-FranceInfirmiers, sages-femmes</v>
      </c>
      <c r="D370" t="s">
        <v>94</v>
      </c>
      <c r="E370" s="2">
        <v>32</v>
      </c>
      <c r="F370" t="s">
        <v>18</v>
      </c>
      <c r="G370" s="20">
        <v>4</v>
      </c>
      <c r="H370" s="20" t="str">
        <f t="shared" si="11"/>
        <v>Fort</v>
      </c>
      <c r="I370" t="s">
        <v>253</v>
      </c>
      <c r="J370" t="s">
        <v>257</v>
      </c>
      <c r="K370" t="s">
        <v>254</v>
      </c>
      <c r="L370" t="s">
        <v>256</v>
      </c>
      <c r="M370" t="s">
        <v>253</v>
      </c>
      <c r="N370" t="s">
        <v>257</v>
      </c>
    </row>
    <row r="371" spans="1:14" x14ac:dyDescent="0.25">
      <c r="A371">
        <v>2019</v>
      </c>
      <c r="B371" t="s">
        <v>229</v>
      </c>
      <c r="C371" t="str">
        <f t="shared" si="10"/>
        <v>Grand EstInfirmiers, sages-femmes</v>
      </c>
      <c r="D371" t="s">
        <v>94</v>
      </c>
      <c r="E371" s="2">
        <v>44</v>
      </c>
      <c r="F371" t="s">
        <v>19</v>
      </c>
      <c r="G371" s="20">
        <v>5</v>
      </c>
      <c r="H371" s="20" t="str">
        <f t="shared" si="11"/>
        <v>Très fort</v>
      </c>
      <c r="I371" t="s">
        <v>253</v>
      </c>
      <c r="J371" t="s">
        <v>257</v>
      </c>
      <c r="K371" t="s">
        <v>256</v>
      </c>
      <c r="L371" t="s">
        <v>256</v>
      </c>
      <c r="M371" t="s">
        <v>253</v>
      </c>
      <c r="N371" t="s">
        <v>257</v>
      </c>
    </row>
    <row r="372" spans="1:14" x14ac:dyDescent="0.25">
      <c r="A372">
        <v>2019</v>
      </c>
      <c r="B372" t="s">
        <v>229</v>
      </c>
      <c r="C372" t="str">
        <f t="shared" si="10"/>
        <v>Pays de la LoireInfirmiers, sages-femmes</v>
      </c>
      <c r="D372" t="s">
        <v>94</v>
      </c>
      <c r="E372" s="2">
        <v>52</v>
      </c>
      <c r="F372" t="s">
        <v>14</v>
      </c>
      <c r="G372" s="20">
        <v>2</v>
      </c>
      <c r="H372" s="20" t="str">
        <f t="shared" si="11"/>
        <v>Faible</v>
      </c>
      <c r="I372" t="s">
        <v>255</v>
      </c>
      <c r="J372" t="s">
        <v>257</v>
      </c>
      <c r="K372" t="s">
        <v>254</v>
      </c>
      <c r="L372" t="s">
        <v>256</v>
      </c>
      <c r="M372" t="s">
        <v>253</v>
      </c>
      <c r="N372" t="s">
        <v>257</v>
      </c>
    </row>
    <row r="373" spans="1:14" x14ac:dyDescent="0.25">
      <c r="A373">
        <v>2019</v>
      </c>
      <c r="B373" t="s">
        <v>230</v>
      </c>
      <c r="C373" t="str">
        <f t="shared" si="10"/>
        <v>BretagneOuvriers des industries graphiques</v>
      </c>
      <c r="D373" t="s">
        <v>64</v>
      </c>
      <c r="E373" s="2">
        <v>53</v>
      </c>
      <c r="F373" t="s">
        <v>9</v>
      </c>
      <c r="G373" s="20">
        <v>5</v>
      </c>
      <c r="H373" s="20" t="str">
        <f t="shared" si="11"/>
        <v>Très fort</v>
      </c>
      <c r="I373" t="s">
        <v>255</v>
      </c>
      <c r="J373" t="s">
        <v>256</v>
      </c>
      <c r="K373" t="s">
        <v>256</v>
      </c>
      <c r="L373" t="s">
        <v>254</v>
      </c>
      <c r="M373" t="s">
        <v>256</v>
      </c>
      <c r="N373" t="s">
        <v>256</v>
      </c>
    </row>
    <row r="374" spans="1:14" x14ac:dyDescent="0.25">
      <c r="A374">
        <v>2019</v>
      </c>
      <c r="B374" t="s">
        <v>229</v>
      </c>
      <c r="C374" t="str">
        <f t="shared" si="10"/>
        <v>Nouvelle AquitaineInfirmiers, sages-femmes</v>
      </c>
      <c r="D374" t="s">
        <v>94</v>
      </c>
      <c r="E374" s="2">
        <v>75</v>
      </c>
      <c r="F374" t="s">
        <v>165</v>
      </c>
      <c r="G374" s="20">
        <v>5</v>
      </c>
      <c r="H374" s="20" t="str">
        <f t="shared" si="11"/>
        <v>Très fort</v>
      </c>
      <c r="I374" t="s">
        <v>255</v>
      </c>
      <c r="J374" t="s">
        <v>257</v>
      </c>
      <c r="K374" t="s">
        <v>256</v>
      </c>
      <c r="L374" t="s">
        <v>256</v>
      </c>
      <c r="M374" t="s">
        <v>253</v>
      </c>
      <c r="N374" t="s">
        <v>257</v>
      </c>
    </row>
    <row r="375" spans="1:14" x14ac:dyDescent="0.25">
      <c r="A375">
        <v>2019</v>
      </c>
      <c r="B375" t="s">
        <v>229</v>
      </c>
      <c r="C375" t="str">
        <f t="shared" si="10"/>
        <v>OccitanieInfirmiers, sages-femmes</v>
      </c>
      <c r="D375" t="s">
        <v>94</v>
      </c>
      <c r="E375" s="2">
        <v>76</v>
      </c>
      <c r="F375" t="s">
        <v>15</v>
      </c>
      <c r="G375" s="20">
        <v>3</v>
      </c>
      <c r="H375" s="20" t="str">
        <f t="shared" si="11"/>
        <v>Moyen</v>
      </c>
      <c r="I375" t="s">
        <v>255</v>
      </c>
      <c r="J375" t="s">
        <v>257</v>
      </c>
      <c r="K375" t="s">
        <v>256</v>
      </c>
      <c r="L375" t="s">
        <v>256</v>
      </c>
      <c r="M375" t="s">
        <v>253</v>
      </c>
      <c r="N375" t="s">
        <v>257</v>
      </c>
    </row>
    <row r="376" spans="1:14" x14ac:dyDescent="0.25">
      <c r="A376">
        <v>2019</v>
      </c>
      <c r="B376" t="s">
        <v>229</v>
      </c>
      <c r="C376" t="str">
        <f t="shared" si="10"/>
        <v>Auvergne-Rhône-AlpesInfirmiers, sages-femmes</v>
      </c>
      <c r="D376" t="s">
        <v>94</v>
      </c>
      <c r="E376" s="2">
        <v>84</v>
      </c>
      <c r="F376" t="s">
        <v>7</v>
      </c>
      <c r="G376" s="20">
        <v>5</v>
      </c>
      <c r="H376" s="20" t="str">
        <f t="shared" si="11"/>
        <v>Très fort</v>
      </c>
      <c r="I376" t="s">
        <v>255</v>
      </c>
      <c r="J376" t="s">
        <v>257</v>
      </c>
      <c r="K376" t="s">
        <v>256</v>
      </c>
      <c r="L376" t="s">
        <v>256</v>
      </c>
      <c r="M376" t="s">
        <v>253</v>
      </c>
      <c r="N376" t="s">
        <v>257</v>
      </c>
    </row>
    <row r="377" spans="1:14" x14ac:dyDescent="0.25">
      <c r="A377">
        <v>2019</v>
      </c>
      <c r="B377" t="s">
        <v>230</v>
      </c>
      <c r="C377" t="str">
        <f t="shared" si="10"/>
        <v>Provence-Alpes-Côte d'AzurOuvriers des industries graphiques</v>
      </c>
      <c r="D377" t="s">
        <v>64</v>
      </c>
      <c r="E377" s="2">
        <v>93</v>
      </c>
      <c r="F377" t="s">
        <v>17</v>
      </c>
      <c r="G377" s="20">
        <v>5</v>
      </c>
      <c r="H377" s="20" t="str">
        <f t="shared" si="11"/>
        <v>Très fort</v>
      </c>
      <c r="I377" t="s">
        <v>256</v>
      </c>
      <c r="J377" t="s">
        <v>253</v>
      </c>
      <c r="K377" t="s">
        <v>255</v>
      </c>
      <c r="L377" t="s">
        <v>254</v>
      </c>
      <c r="M377" t="s">
        <v>256</v>
      </c>
      <c r="N377" t="s">
        <v>256</v>
      </c>
    </row>
    <row r="378" spans="1:14" x14ac:dyDescent="0.25">
      <c r="A378">
        <v>2019</v>
      </c>
      <c r="B378" t="s">
        <v>230</v>
      </c>
      <c r="C378" t="str">
        <f t="shared" si="10"/>
        <v>CorseOuvriers des industries graphiques</v>
      </c>
      <c r="D378" t="s">
        <v>64</v>
      </c>
      <c r="E378" s="2">
        <v>94</v>
      </c>
      <c r="F378" t="s">
        <v>11</v>
      </c>
      <c r="G378" s="20">
        <v>5</v>
      </c>
      <c r="H378" s="20" t="str">
        <f t="shared" si="11"/>
        <v>Très fort</v>
      </c>
      <c r="I378" t="s">
        <v>255</v>
      </c>
      <c r="J378" t="s">
        <v>253</v>
      </c>
      <c r="K378" t="s">
        <v>253</v>
      </c>
      <c r="L378" t="s">
        <v>254</v>
      </c>
      <c r="M378" t="s">
        <v>256</v>
      </c>
      <c r="N378" t="s">
        <v>256</v>
      </c>
    </row>
    <row r="379" spans="1:14" x14ac:dyDescent="0.25">
      <c r="A379">
        <v>2019</v>
      </c>
      <c r="B379" t="s">
        <v>231</v>
      </c>
      <c r="C379" t="str">
        <f t="shared" si="10"/>
        <v>Île-de-FranceIngénieurs de l'informatique</v>
      </c>
      <c r="D379" t="s">
        <v>75</v>
      </c>
      <c r="E379" s="2">
        <v>11</v>
      </c>
      <c r="F379" t="s">
        <v>12</v>
      </c>
      <c r="G379" s="20">
        <v>5</v>
      </c>
      <c r="H379" s="20" t="str">
        <f t="shared" si="11"/>
        <v>Très fort</v>
      </c>
      <c r="I379" t="s">
        <v>257</v>
      </c>
      <c r="J379" t="s">
        <v>257</v>
      </c>
      <c r="K379" t="s">
        <v>253</v>
      </c>
      <c r="L379" t="s">
        <v>253</v>
      </c>
      <c r="M379" t="s">
        <v>256</v>
      </c>
      <c r="N379" t="s">
        <v>257</v>
      </c>
    </row>
    <row r="380" spans="1:14" x14ac:dyDescent="0.25">
      <c r="A380">
        <v>2019</v>
      </c>
      <c r="B380" t="s">
        <v>231</v>
      </c>
      <c r="C380" t="str">
        <f t="shared" si="10"/>
        <v>Centre-Val de LoireIngénieurs de l'informatique</v>
      </c>
      <c r="D380" t="s">
        <v>75</v>
      </c>
      <c r="E380" s="2">
        <v>24</v>
      </c>
      <c r="F380" t="s">
        <v>10</v>
      </c>
      <c r="G380" s="20">
        <v>5</v>
      </c>
      <c r="H380" s="20" t="str">
        <f t="shared" si="11"/>
        <v>Très fort</v>
      </c>
      <c r="I380" t="s">
        <v>257</v>
      </c>
      <c r="J380" t="s">
        <v>254</v>
      </c>
      <c r="K380" t="s">
        <v>253</v>
      </c>
      <c r="L380" t="s">
        <v>253</v>
      </c>
      <c r="M380" t="s">
        <v>256</v>
      </c>
      <c r="N380" t="s">
        <v>257</v>
      </c>
    </row>
    <row r="381" spans="1:14" x14ac:dyDescent="0.25">
      <c r="A381">
        <v>2019</v>
      </c>
      <c r="B381" t="s">
        <v>231</v>
      </c>
      <c r="C381" t="str">
        <f t="shared" si="10"/>
        <v>Bourgogne-Franche-ComtéIngénieurs de l'informatique</v>
      </c>
      <c r="D381" t="s">
        <v>75</v>
      </c>
      <c r="E381" s="2">
        <v>27</v>
      </c>
      <c r="F381" t="s">
        <v>8</v>
      </c>
      <c r="G381" s="20">
        <v>5</v>
      </c>
      <c r="H381" s="20" t="str">
        <f t="shared" si="11"/>
        <v>Très fort</v>
      </c>
      <c r="I381" t="s">
        <v>257</v>
      </c>
      <c r="J381" t="s">
        <v>254</v>
      </c>
      <c r="K381" t="s">
        <v>253</v>
      </c>
      <c r="L381" t="s">
        <v>253</v>
      </c>
      <c r="M381" t="s">
        <v>254</v>
      </c>
      <c r="N381" t="s">
        <v>257</v>
      </c>
    </row>
    <row r="382" spans="1:14" x14ac:dyDescent="0.25">
      <c r="A382">
        <v>2019</v>
      </c>
      <c r="B382" t="s">
        <v>231</v>
      </c>
      <c r="C382" t="str">
        <f t="shared" si="10"/>
        <v>NormandieIngénieurs de l'informatique</v>
      </c>
      <c r="D382" t="s">
        <v>75</v>
      </c>
      <c r="E382" s="2">
        <v>28</v>
      </c>
      <c r="F382" t="s">
        <v>13</v>
      </c>
      <c r="G382" s="20">
        <v>5</v>
      </c>
      <c r="H382" s="20" t="str">
        <f t="shared" si="11"/>
        <v>Très fort</v>
      </c>
      <c r="I382" t="s">
        <v>257</v>
      </c>
      <c r="J382" t="s">
        <v>254</v>
      </c>
      <c r="K382" t="s">
        <v>253</v>
      </c>
      <c r="L382" t="s">
        <v>253</v>
      </c>
      <c r="M382" t="s">
        <v>254</v>
      </c>
      <c r="N382" t="s">
        <v>257</v>
      </c>
    </row>
    <row r="383" spans="1:14" x14ac:dyDescent="0.25">
      <c r="A383">
        <v>2019</v>
      </c>
      <c r="B383" t="s">
        <v>231</v>
      </c>
      <c r="C383" t="str">
        <f t="shared" si="10"/>
        <v>Hauts-de-FranceIngénieurs de l'informatique</v>
      </c>
      <c r="D383" t="s">
        <v>75</v>
      </c>
      <c r="E383" s="2">
        <v>32</v>
      </c>
      <c r="F383" t="s">
        <v>18</v>
      </c>
      <c r="G383" s="20">
        <v>5</v>
      </c>
      <c r="H383" s="20" t="str">
        <f t="shared" si="11"/>
        <v>Très fort</v>
      </c>
      <c r="I383" t="s">
        <v>257</v>
      </c>
      <c r="J383" t="s">
        <v>257</v>
      </c>
      <c r="K383" t="s">
        <v>253</v>
      </c>
      <c r="L383" t="s">
        <v>253</v>
      </c>
      <c r="M383" t="s">
        <v>256</v>
      </c>
      <c r="N383" t="s">
        <v>257</v>
      </c>
    </row>
    <row r="384" spans="1:14" x14ac:dyDescent="0.25">
      <c r="A384">
        <v>2019</v>
      </c>
      <c r="B384" t="s">
        <v>231</v>
      </c>
      <c r="C384" t="str">
        <f t="shared" si="10"/>
        <v>Grand EstIngénieurs de l'informatique</v>
      </c>
      <c r="D384" t="s">
        <v>75</v>
      </c>
      <c r="E384" s="2">
        <v>44</v>
      </c>
      <c r="F384" t="s">
        <v>19</v>
      </c>
      <c r="G384" s="20">
        <v>5</v>
      </c>
      <c r="H384" s="20" t="str">
        <f t="shared" si="11"/>
        <v>Très fort</v>
      </c>
      <c r="I384" t="s">
        <v>257</v>
      </c>
      <c r="J384" t="s">
        <v>254</v>
      </c>
      <c r="K384" t="s">
        <v>253</v>
      </c>
      <c r="L384" t="s">
        <v>253</v>
      </c>
      <c r="M384" t="s">
        <v>256</v>
      </c>
      <c r="N384" t="s">
        <v>257</v>
      </c>
    </row>
    <row r="385" spans="1:14" x14ac:dyDescent="0.25">
      <c r="A385">
        <v>2019</v>
      </c>
      <c r="B385" t="s">
        <v>231</v>
      </c>
      <c r="C385" t="str">
        <f t="shared" si="10"/>
        <v>Pays de la LoireIngénieurs de l'informatique</v>
      </c>
      <c r="D385" t="s">
        <v>75</v>
      </c>
      <c r="E385" s="2">
        <v>52</v>
      </c>
      <c r="F385" t="s">
        <v>14</v>
      </c>
      <c r="G385" s="20">
        <v>5</v>
      </c>
      <c r="H385" s="20" t="str">
        <f t="shared" si="11"/>
        <v>Très fort</v>
      </c>
      <c r="I385" t="s">
        <v>257</v>
      </c>
      <c r="J385" t="s">
        <v>257</v>
      </c>
      <c r="K385" t="s">
        <v>253</v>
      </c>
      <c r="L385" t="s">
        <v>253</v>
      </c>
      <c r="M385" t="s">
        <v>256</v>
      </c>
      <c r="N385" t="s">
        <v>257</v>
      </c>
    </row>
    <row r="386" spans="1:14" x14ac:dyDescent="0.25">
      <c r="A386">
        <v>2019</v>
      </c>
      <c r="B386" t="s">
        <v>232</v>
      </c>
      <c r="C386" t="str">
        <f t="shared" si="10"/>
        <v>BretagneTechniciens et agents de maîtrise des matériaux souples, du bois et des industries graphiques</v>
      </c>
      <c r="D386" t="s">
        <v>81</v>
      </c>
      <c r="E386" s="2">
        <v>53</v>
      </c>
      <c r="F386" t="s">
        <v>9</v>
      </c>
      <c r="G386" s="20">
        <v>5</v>
      </c>
      <c r="H386" s="20" t="str">
        <f t="shared" si="11"/>
        <v>Très fort</v>
      </c>
      <c r="I386" t="s">
        <v>255</v>
      </c>
      <c r="J386" t="s">
        <v>254</v>
      </c>
      <c r="K386" t="s">
        <v>255</v>
      </c>
      <c r="L386" t="s">
        <v>255</v>
      </c>
      <c r="M386" t="s">
        <v>254</v>
      </c>
      <c r="N386" t="s">
        <v>254</v>
      </c>
    </row>
    <row r="387" spans="1:14" x14ac:dyDescent="0.25">
      <c r="A387">
        <v>2019</v>
      </c>
      <c r="B387" t="s">
        <v>231</v>
      </c>
      <c r="C387" t="str">
        <f t="shared" ref="C387:C450" si="12">F387&amp;D387</f>
        <v>Nouvelle AquitaineIngénieurs de l'informatique</v>
      </c>
      <c r="D387" t="s">
        <v>75</v>
      </c>
      <c r="E387" s="2">
        <v>75</v>
      </c>
      <c r="F387" t="s">
        <v>165</v>
      </c>
      <c r="G387" s="20">
        <v>5</v>
      </c>
      <c r="H387" s="20" t="str">
        <f t="shared" ref="H387:H450" si="13">IF(G387=1,"Très faible",IF(G387=2,"Faible",IF(G387=3,"Moyen",IF(G387=4,"Fort",IF(G387=5,"Très fort","Problème")))))</f>
        <v>Très fort</v>
      </c>
      <c r="I387" t="s">
        <v>257</v>
      </c>
      <c r="J387" t="s">
        <v>257</v>
      </c>
      <c r="K387" t="s">
        <v>253</v>
      </c>
      <c r="L387" t="s">
        <v>253</v>
      </c>
      <c r="M387" t="s">
        <v>256</v>
      </c>
      <c r="N387" t="s">
        <v>257</v>
      </c>
    </row>
    <row r="388" spans="1:14" x14ac:dyDescent="0.25">
      <c r="A388">
        <v>2019</v>
      </c>
      <c r="B388" t="s">
        <v>231</v>
      </c>
      <c r="C388" t="str">
        <f t="shared" si="12"/>
        <v>OccitanieIngénieurs de l'informatique</v>
      </c>
      <c r="D388" t="s">
        <v>75</v>
      </c>
      <c r="E388" s="2">
        <v>76</v>
      </c>
      <c r="F388" t="s">
        <v>15</v>
      </c>
      <c r="G388" s="20">
        <v>5</v>
      </c>
      <c r="H388" s="20" t="str">
        <f t="shared" si="13"/>
        <v>Très fort</v>
      </c>
      <c r="I388" t="s">
        <v>257</v>
      </c>
      <c r="J388" t="s">
        <v>257</v>
      </c>
      <c r="K388" t="s">
        <v>253</v>
      </c>
      <c r="L388" t="s">
        <v>253</v>
      </c>
      <c r="M388" t="s">
        <v>256</v>
      </c>
      <c r="N388" t="s">
        <v>257</v>
      </c>
    </row>
    <row r="389" spans="1:14" x14ac:dyDescent="0.25">
      <c r="A389">
        <v>2019</v>
      </c>
      <c r="B389" t="s">
        <v>231</v>
      </c>
      <c r="C389" t="str">
        <f t="shared" si="12"/>
        <v>Auvergne-Rhône-AlpesIngénieurs de l'informatique</v>
      </c>
      <c r="D389" t="s">
        <v>75</v>
      </c>
      <c r="E389" s="2">
        <v>84</v>
      </c>
      <c r="F389" t="s">
        <v>7</v>
      </c>
      <c r="G389" s="20">
        <v>5</v>
      </c>
      <c r="H389" s="20" t="str">
        <f t="shared" si="13"/>
        <v>Très fort</v>
      </c>
      <c r="I389" t="s">
        <v>257</v>
      </c>
      <c r="J389" t="s">
        <v>257</v>
      </c>
      <c r="K389" t="s">
        <v>253</v>
      </c>
      <c r="L389" t="s">
        <v>253</v>
      </c>
      <c r="M389" t="s">
        <v>256</v>
      </c>
      <c r="N389" t="s">
        <v>257</v>
      </c>
    </row>
    <row r="390" spans="1:14" x14ac:dyDescent="0.25">
      <c r="A390">
        <v>2019</v>
      </c>
      <c r="B390" t="s">
        <v>232</v>
      </c>
      <c r="C390" t="str">
        <f t="shared" si="12"/>
        <v>Provence-Alpes-Côte d'AzurTechniciens et agents de maîtrise des matériaux souples, du bois et des industries graphiques</v>
      </c>
      <c r="D390" t="s">
        <v>81</v>
      </c>
      <c r="E390" s="2">
        <v>93</v>
      </c>
      <c r="F390" t="s">
        <v>17</v>
      </c>
      <c r="G390" s="20">
        <v>5</v>
      </c>
      <c r="H390" s="20" t="str">
        <f t="shared" si="13"/>
        <v>Très fort</v>
      </c>
      <c r="I390" t="s">
        <v>255</v>
      </c>
      <c r="J390" t="s">
        <v>256</v>
      </c>
      <c r="K390" t="s">
        <v>253</v>
      </c>
      <c r="L390" t="s">
        <v>255</v>
      </c>
      <c r="M390" t="s">
        <v>254</v>
      </c>
      <c r="N390" t="s">
        <v>254</v>
      </c>
    </row>
    <row r="391" spans="1:14" x14ac:dyDescent="0.25">
      <c r="A391">
        <v>2019</v>
      </c>
      <c r="B391" t="s">
        <v>232</v>
      </c>
      <c r="C391" t="str">
        <f t="shared" si="12"/>
        <v>CorseTechniciens et agents de maîtrise des matériaux souples, du bois et des industries graphiques</v>
      </c>
      <c r="D391" t="s">
        <v>81</v>
      </c>
      <c r="E391" s="2">
        <v>94</v>
      </c>
      <c r="F391" t="s">
        <v>11</v>
      </c>
      <c r="G391" s="20">
        <v>1</v>
      </c>
      <c r="H391" s="20" t="str">
        <f t="shared" si="13"/>
        <v>Très faible</v>
      </c>
      <c r="I391" t="s">
        <v>253</v>
      </c>
      <c r="J391" t="s">
        <v>256</v>
      </c>
      <c r="K391" t="s">
        <v>257</v>
      </c>
      <c r="L391" t="s">
        <v>255</v>
      </c>
      <c r="M391" t="s">
        <v>254</v>
      </c>
      <c r="N391" t="s">
        <v>254</v>
      </c>
    </row>
    <row r="392" spans="1:14" x14ac:dyDescent="0.25">
      <c r="A392">
        <v>2019</v>
      </c>
      <c r="B392" t="s">
        <v>233</v>
      </c>
      <c r="C392" t="str">
        <f t="shared" si="12"/>
        <v>Île-de-FranceIngénieurs et cadres techniques de l'industrie</v>
      </c>
      <c r="D392" t="s">
        <v>82</v>
      </c>
      <c r="E392" s="2">
        <v>11</v>
      </c>
      <c r="F392" t="s">
        <v>12</v>
      </c>
      <c r="G392" s="20">
        <v>5</v>
      </c>
      <c r="H392" s="20" t="str">
        <f t="shared" si="13"/>
        <v>Très fort</v>
      </c>
      <c r="I392" t="s">
        <v>256</v>
      </c>
      <c r="J392" t="s">
        <v>257</v>
      </c>
      <c r="K392" t="s">
        <v>253</v>
      </c>
      <c r="L392" t="s">
        <v>253</v>
      </c>
      <c r="M392" t="s">
        <v>253</v>
      </c>
      <c r="N392" t="s">
        <v>255</v>
      </c>
    </row>
    <row r="393" spans="1:14" x14ac:dyDescent="0.25">
      <c r="A393">
        <v>2019</v>
      </c>
      <c r="B393" t="s">
        <v>233</v>
      </c>
      <c r="C393" t="str">
        <f t="shared" si="12"/>
        <v>Centre-Val de LoireIngénieurs et cadres techniques de l'industrie</v>
      </c>
      <c r="D393" t="s">
        <v>82</v>
      </c>
      <c r="E393" s="2">
        <v>24</v>
      </c>
      <c r="F393" t="s">
        <v>10</v>
      </c>
      <c r="G393" s="20">
        <v>5</v>
      </c>
      <c r="H393" s="20" t="str">
        <f t="shared" si="13"/>
        <v>Très fort</v>
      </c>
      <c r="I393" t="s">
        <v>257</v>
      </c>
      <c r="J393" t="s">
        <v>254</v>
      </c>
      <c r="K393" t="s">
        <v>253</v>
      </c>
      <c r="L393" t="s">
        <v>253</v>
      </c>
      <c r="M393" t="s">
        <v>255</v>
      </c>
      <c r="N393" t="s">
        <v>255</v>
      </c>
    </row>
    <row r="394" spans="1:14" x14ac:dyDescent="0.25">
      <c r="A394">
        <v>2019</v>
      </c>
      <c r="B394" t="s">
        <v>233</v>
      </c>
      <c r="C394" t="str">
        <f t="shared" si="12"/>
        <v>Bourgogne-Franche-ComtéIngénieurs et cadres techniques de l'industrie</v>
      </c>
      <c r="D394" t="s">
        <v>82</v>
      </c>
      <c r="E394" s="2">
        <v>27</v>
      </c>
      <c r="F394" t="s">
        <v>8</v>
      </c>
      <c r="G394" s="20">
        <v>5</v>
      </c>
      <c r="H394" s="20" t="str">
        <f t="shared" si="13"/>
        <v>Très fort</v>
      </c>
      <c r="I394" t="s">
        <v>257</v>
      </c>
      <c r="J394" t="s">
        <v>254</v>
      </c>
      <c r="K394" t="s">
        <v>253</v>
      </c>
      <c r="L394" t="s">
        <v>253</v>
      </c>
      <c r="M394" t="s">
        <v>253</v>
      </c>
      <c r="N394" t="s">
        <v>255</v>
      </c>
    </row>
    <row r="395" spans="1:14" x14ac:dyDescent="0.25">
      <c r="A395">
        <v>2019</v>
      </c>
      <c r="B395" t="s">
        <v>233</v>
      </c>
      <c r="C395" t="str">
        <f t="shared" si="12"/>
        <v>NormandieIngénieurs et cadres techniques de l'industrie</v>
      </c>
      <c r="D395" t="s">
        <v>82</v>
      </c>
      <c r="E395" s="2">
        <v>28</v>
      </c>
      <c r="F395" t="s">
        <v>13</v>
      </c>
      <c r="G395" s="20">
        <v>5</v>
      </c>
      <c r="H395" s="20" t="str">
        <f t="shared" si="13"/>
        <v>Très fort</v>
      </c>
      <c r="I395" t="s">
        <v>257</v>
      </c>
      <c r="J395" t="s">
        <v>254</v>
      </c>
      <c r="K395" t="s">
        <v>253</v>
      </c>
      <c r="L395" t="s">
        <v>253</v>
      </c>
      <c r="M395" t="s">
        <v>255</v>
      </c>
      <c r="N395" t="s">
        <v>255</v>
      </c>
    </row>
    <row r="396" spans="1:14" x14ac:dyDescent="0.25">
      <c r="A396">
        <v>2019</v>
      </c>
      <c r="B396" t="s">
        <v>233</v>
      </c>
      <c r="C396" t="str">
        <f t="shared" si="12"/>
        <v>Hauts-de-FranceIngénieurs et cadres techniques de l'industrie</v>
      </c>
      <c r="D396" t="s">
        <v>82</v>
      </c>
      <c r="E396" s="2">
        <v>32</v>
      </c>
      <c r="F396" t="s">
        <v>18</v>
      </c>
      <c r="G396" s="20">
        <v>5</v>
      </c>
      <c r="H396" s="20" t="str">
        <f t="shared" si="13"/>
        <v>Très fort</v>
      </c>
      <c r="I396" t="s">
        <v>254</v>
      </c>
      <c r="J396" t="s">
        <v>254</v>
      </c>
      <c r="K396" t="s">
        <v>253</v>
      </c>
      <c r="L396" t="s">
        <v>253</v>
      </c>
      <c r="M396" t="s">
        <v>255</v>
      </c>
      <c r="N396" t="s">
        <v>255</v>
      </c>
    </row>
    <row r="397" spans="1:14" x14ac:dyDescent="0.25">
      <c r="A397">
        <v>2019</v>
      </c>
      <c r="B397" t="s">
        <v>233</v>
      </c>
      <c r="C397" t="str">
        <f t="shared" si="12"/>
        <v>Grand EstIngénieurs et cadres techniques de l'industrie</v>
      </c>
      <c r="D397" t="s">
        <v>82</v>
      </c>
      <c r="E397" s="2">
        <v>44</v>
      </c>
      <c r="F397" t="s">
        <v>19</v>
      </c>
      <c r="G397" s="20">
        <v>5</v>
      </c>
      <c r="H397" s="20" t="str">
        <f t="shared" si="13"/>
        <v>Très fort</v>
      </c>
      <c r="I397" t="s">
        <v>254</v>
      </c>
      <c r="J397" t="s">
        <v>254</v>
      </c>
      <c r="K397" t="s">
        <v>253</v>
      </c>
      <c r="L397" t="s">
        <v>253</v>
      </c>
      <c r="M397" t="s">
        <v>255</v>
      </c>
      <c r="N397" t="s">
        <v>255</v>
      </c>
    </row>
    <row r="398" spans="1:14" x14ac:dyDescent="0.25">
      <c r="A398">
        <v>2019</v>
      </c>
      <c r="B398" t="s">
        <v>233</v>
      </c>
      <c r="C398" t="str">
        <f t="shared" si="12"/>
        <v>Pays de la LoireIngénieurs et cadres techniques de l'industrie</v>
      </c>
      <c r="D398" t="s">
        <v>82</v>
      </c>
      <c r="E398" s="2">
        <v>52</v>
      </c>
      <c r="F398" t="s">
        <v>14</v>
      </c>
      <c r="G398" s="20">
        <v>5</v>
      </c>
      <c r="H398" s="20" t="str">
        <f t="shared" si="13"/>
        <v>Très fort</v>
      </c>
      <c r="I398" t="s">
        <v>257</v>
      </c>
      <c r="J398" t="s">
        <v>257</v>
      </c>
      <c r="K398" t="s">
        <v>253</v>
      </c>
      <c r="L398" t="s">
        <v>253</v>
      </c>
      <c r="M398" t="s">
        <v>253</v>
      </c>
      <c r="N398" t="s">
        <v>255</v>
      </c>
    </row>
    <row r="399" spans="1:14" x14ac:dyDescent="0.25">
      <c r="A399">
        <v>2019</v>
      </c>
      <c r="B399" t="s">
        <v>234</v>
      </c>
      <c r="C399" t="str">
        <f t="shared" si="12"/>
        <v>BretagneOuvriers qualifiés de la maintenance</v>
      </c>
      <c r="D399" t="s">
        <v>84</v>
      </c>
      <c r="E399" s="2">
        <v>53</v>
      </c>
      <c r="F399" t="s">
        <v>9</v>
      </c>
      <c r="G399" s="20">
        <v>5</v>
      </c>
      <c r="H399" s="20" t="str">
        <f t="shared" si="13"/>
        <v>Très fort</v>
      </c>
      <c r="I399" t="s">
        <v>254</v>
      </c>
      <c r="J399" t="s">
        <v>256</v>
      </c>
      <c r="K399" t="s">
        <v>255</v>
      </c>
      <c r="L399" t="s">
        <v>256</v>
      </c>
      <c r="M399" t="s">
        <v>256</v>
      </c>
      <c r="N399" t="s">
        <v>256</v>
      </c>
    </row>
    <row r="400" spans="1:14" x14ac:dyDescent="0.25">
      <c r="A400">
        <v>2019</v>
      </c>
      <c r="B400" t="s">
        <v>233</v>
      </c>
      <c r="C400" t="str">
        <f t="shared" si="12"/>
        <v>Nouvelle AquitaineIngénieurs et cadres techniques de l'industrie</v>
      </c>
      <c r="D400" t="s">
        <v>82</v>
      </c>
      <c r="E400" s="2">
        <v>75</v>
      </c>
      <c r="F400" t="s">
        <v>165</v>
      </c>
      <c r="G400" s="20">
        <v>5</v>
      </c>
      <c r="H400" s="20" t="str">
        <f t="shared" si="13"/>
        <v>Très fort</v>
      </c>
      <c r="I400" t="s">
        <v>257</v>
      </c>
      <c r="J400" t="s">
        <v>254</v>
      </c>
      <c r="K400" t="s">
        <v>253</v>
      </c>
      <c r="L400" t="s">
        <v>253</v>
      </c>
      <c r="M400" t="s">
        <v>255</v>
      </c>
      <c r="N400" t="s">
        <v>255</v>
      </c>
    </row>
    <row r="401" spans="1:14" x14ac:dyDescent="0.25">
      <c r="A401">
        <v>2019</v>
      </c>
      <c r="B401" t="s">
        <v>233</v>
      </c>
      <c r="C401" t="str">
        <f t="shared" si="12"/>
        <v>OccitanieIngénieurs et cadres techniques de l'industrie</v>
      </c>
      <c r="D401" t="s">
        <v>82</v>
      </c>
      <c r="E401" s="2">
        <v>76</v>
      </c>
      <c r="F401" t="s">
        <v>15</v>
      </c>
      <c r="G401" s="20">
        <v>5</v>
      </c>
      <c r="H401" s="20" t="str">
        <f t="shared" si="13"/>
        <v>Très fort</v>
      </c>
      <c r="I401" t="s">
        <v>256</v>
      </c>
      <c r="J401" t="s">
        <v>257</v>
      </c>
      <c r="K401" t="s">
        <v>253</v>
      </c>
      <c r="L401" t="s">
        <v>253</v>
      </c>
      <c r="M401" t="s">
        <v>253</v>
      </c>
      <c r="N401" t="s">
        <v>255</v>
      </c>
    </row>
    <row r="402" spans="1:14" x14ac:dyDescent="0.25">
      <c r="A402">
        <v>2019</v>
      </c>
      <c r="B402" t="s">
        <v>233</v>
      </c>
      <c r="C402" t="str">
        <f t="shared" si="12"/>
        <v>Auvergne-Rhône-AlpesIngénieurs et cadres techniques de l'industrie</v>
      </c>
      <c r="D402" t="s">
        <v>82</v>
      </c>
      <c r="E402" s="2">
        <v>84</v>
      </c>
      <c r="F402" t="s">
        <v>7</v>
      </c>
      <c r="G402" s="20">
        <v>5</v>
      </c>
      <c r="H402" s="20" t="str">
        <f t="shared" si="13"/>
        <v>Très fort</v>
      </c>
      <c r="I402" t="s">
        <v>257</v>
      </c>
      <c r="J402" t="s">
        <v>257</v>
      </c>
      <c r="K402" t="s">
        <v>253</v>
      </c>
      <c r="L402" t="s">
        <v>253</v>
      </c>
      <c r="M402" t="s">
        <v>253</v>
      </c>
      <c r="N402" t="s">
        <v>255</v>
      </c>
    </row>
    <row r="403" spans="1:14" x14ac:dyDescent="0.25">
      <c r="A403">
        <v>2019</v>
      </c>
      <c r="B403" t="s">
        <v>234</v>
      </c>
      <c r="C403" t="str">
        <f t="shared" si="12"/>
        <v>Provence-Alpes-Côte d'AzurOuvriers qualifiés de la maintenance</v>
      </c>
      <c r="D403" t="s">
        <v>84</v>
      </c>
      <c r="E403" s="2">
        <v>93</v>
      </c>
      <c r="F403" t="s">
        <v>17</v>
      </c>
      <c r="G403" s="20">
        <v>5</v>
      </c>
      <c r="H403" s="20" t="str">
        <f t="shared" si="13"/>
        <v>Très fort</v>
      </c>
      <c r="I403" t="s">
        <v>257</v>
      </c>
      <c r="J403" t="s">
        <v>253</v>
      </c>
      <c r="K403" t="s">
        <v>256</v>
      </c>
      <c r="L403" t="s">
        <v>256</v>
      </c>
      <c r="M403" t="s">
        <v>256</v>
      </c>
      <c r="N403" t="s">
        <v>256</v>
      </c>
    </row>
    <row r="404" spans="1:14" x14ac:dyDescent="0.25">
      <c r="A404">
        <v>2019</v>
      </c>
      <c r="B404" t="s">
        <v>234</v>
      </c>
      <c r="C404" t="str">
        <f t="shared" si="12"/>
        <v>CorseOuvriers qualifiés de la maintenance</v>
      </c>
      <c r="D404" t="s">
        <v>84</v>
      </c>
      <c r="E404" s="2">
        <v>94</v>
      </c>
      <c r="F404" t="s">
        <v>11</v>
      </c>
      <c r="G404" s="20">
        <v>4</v>
      </c>
      <c r="H404" s="20" t="str">
        <f t="shared" si="13"/>
        <v>Fort</v>
      </c>
      <c r="I404" t="s">
        <v>257</v>
      </c>
      <c r="J404" t="s">
        <v>253</v>
      </c>
      <c r="K404" t="s">
        <v>254</v>
      </c>
      <c r="L404" t="s">
        <v>256</v>
      </c>
      <c r="M404" t="s">
        <v>256</v>
      </c>
      <c r="N404" t="s">
        <v>256</v>
      </c>
    </row>
    <row r="405" spans="1:14" x14ac:dyDescent="0.25">
      <c r="A405">
        <v>2019</v>
      </c>
      <c r="B405" t="s">
        <v>235</v>
      </c>
      <c r="C405" t="str">
        <f t="shared" si="12"/>
        <v>Île-de-FranceMaîtrise des magasins et intermédiaires du commerce</v>
      </c>
      <c r="D405" t="s">
        <v>80</v>
      </c>
      <c r="E405" s="2">
        <v>11</v>
      </c>
      <c r="F405" t="s">
        <v>12</v>
      </c>
      <c r="G405" s="20">
        <v>3</v>
      </c>
      <c r="H405" s="20" t="str">
        <f t="shared" si="13"/>
        <v>Moyen</v>
      </c>
      <c r="I405" t="s">
        <v>253</v>
      </c>
      <c r="J405" t="s">
        <v>257</v>
      </c>
      <c r="K405" t="s">
        <v>253</v>
      </c>
      <c r="L405" t="s">
        <v>256</v>
      </c>
      <c r="M405" t="s">
        <v>254</v>
      </c>
      <c r="N405" t="s">
        <v>256</v>
      </c>
    </row>
    <row r="406" spans="1:14" x14ac:dyDescent="0.25">
      <c r="A406">
        <v>2019</v>
      </c>
      <c r="B406" t="s">
        <v>235</v>
      </c>
      <c r="C406" t="str">
        <f t="shared" si="12"/>
        <v>Centre-Val de LoireMaîtrise des magasins et intermédiaires du commerce</v>
      </c>
      <c r="D406" t="s">
        <v>80</v>
      </c>
      <c r="E406" s="2">
        <v>24</v>
      </c>
      <c r="F406" t="s">
        <v>10</v>
      </c>
      <c r="G406" s="20">
        <v>4</v>
      </c>
      <c r="H406" s="20" t="str">
        <f t="shared" si="13"/>
        <v>Fort</v>
      </c>
      <c r="I406" t="s">
        <v>255</v>
      </c>
      <c r="J406" t="s">
        <v>257</v>
      </c>
      <c r="K406" t="s">
        <v>253</v>
      </c>
      <c r="L406" t="s">
        <v>256</v>
      </c>
      <c r="M406" t="s">
        <v>254</v>
      </c>
      <c r="N406" t="s">
        <v>256</v>
      </c>
    </row>
    <row r="407" spans="1:14" x14ac:dyDescent="0.25">
      <c r="A407">
        <v>2019</v>
      </c>
      <c r="B407" t="s">
        <v>235</v>
      </c>
      <c r="C407" t="str">
        <f t="shared" si="12"/>
        <v>Bourgogne-Franche-ComtéMaîtrise des magasins et intermédiaires du commerce</v>
      </c>
      <c r="D407" t="s">
        <v>80</v>
      </c>
      <c r="E407" s="2">
        <v>27</v>
      </c>
      <c r="F407" t="s">
        <v>8</v>
      </c>
      <c r="G407" s="20">
        <v>4</v>
      </c>
      <c r="H407" s="20" t="str">
        <f t="shared" si="13"/>
        <v>Fort</v>
      </c>
      <c r="I407" t="s">
        <v>253</v>
      </c>
      <c r="J407" t="s">
        <v>257</v>
      </c>
      <c r="K407" t="s">
        <v>255</v>
      </c>
      <c r="L407" t="s">
        <v>256</v>
      </c>
      <c r="M407" t="s">
        <v>254</v>
      </c>
      <c r="N407" t="s">
        <v>256</v>
      </c>
    </row>
    <row r="408" spans="1:14" x14ac:dyDescent="0.25">
      <c r="A408">
        <v>2019</v>
      </c>
      <c r="B408" t="s">
        <v>235</v>
      </c>
      <c r="C408" t="str">
        <f t="shared" si="12"/>
        <v>NormandieMaîtrise des magasins et intermédiaires du commerce</v>
      </c>
      <c r="D408" t="s">
        <v>80</v>
      </c>
      <c r="E408" s="2">
        <v>28</v>
      </c>
      <c r="F408" t="s">
        <v>13</v>
      </c>
      <c r="G408" s="20">
        <v>3</v>
      </c>
      <c r="H408" s="20" t="str">
        <f t="shared" si="13"/>
        <v>Moyen</v>
      </c>
      <c r="I408" t="s">
        <v>253</v>
      </c>
      <c r="J408" t="s">
        <v>257</v>
      </c>
      <c r="K408" t="s">
        <v>253</v>
      </c>
      <c r="L408" t="s">
        <v>256</v>
      </c>
      <c r="M408" t="s">
        <v>254</v>
      </c>
      <c r="N408" t="s">
        <v>256</v>
      </c>
    </row>
    <row r="409" spans="1:14" x14ac:dyDescent="0.25">
      <c r="A409">
        <v>2019</v>
      </c>
      <c r="B409" t="s">
        <v>235</v>
      </c>
      <c r="C409" t="str">
        <f t="shared" si="12"/>
        <v>Hauts-de-FranceMaîtrise des magasins et intermédiaires du commerce</v>
      </c>
      <c r="D409" t="s">
        <v>80</v>
      </c>
      <c r="E409" s="2">
        <v>32</v>
      </c>
      <c r="F409" t="s">
        <v>18</v>
      </c>
      <c r="G409" s="20">
        <v>3</v>
      </c>
      <c r="H409" s="20" t="str">
        <f t="shared" si="13"/>
        <v>Moyen</v>
      </c>
      <c r="I409" t="s">
        <v>253</v>
      </c>
      <c r="J409" t="s">
        <v>257</v>
      </c>
      <c r="K409" t="s">
        <v>253</v>
      </c>
      <c r="L409" t="s">
        <v>256</v>
      </c>
      <c r="M409" t="s">
        <v>254</v>
      </c>
      <c r="N409" t="s">
        <v>256</v>
      </c>
    </row>
    <row r="410" spans="1:14" x14ac:dyDescent="0.25">
      <c r="A410">
        <v>2019</v>
      </c>
      <c r="B410" t="s">
        <v>235</v>
      </c>
      <c r="C410" t="str">
        <f t="shared" si="12"/>
        <v>Grand EstMaîtrise des magasins et intermédiaires du commerce</v>
      </c>
      <c r="D410" t="s">
        <v>80</v>
      </c>
      <c r="E410" s="2">
        <v>44</v>
      </c>
      <c r="F410" t="s">
        <v>19</v>
      </c>
      <c r="G410" s="20">
        <v>3</v>
      </c>
      <c r="H410" s="20" t="str">
        <f t="shared" si="13"/>
        <v>Moyen</v>
      </c>
      <c r="I410" t="s">
        <v>253</v>
      </c>
      <c r="J410" t="s">
        <v>257</v>
      </c>
      <c r="K410" t="s">
        <v>253</v>
      </c>
      <c r="L410" t="s">
        <v>256</v>
      </c>
      <c r="M410" t="s">
        <v>254</v>
      </c>
      <c r="N410" t="s">
        <v>256</v>
      </c>
    </row>
    <row r="411" spans="1:14" x14ac:dyDescent="0.25">
      <c r="A411">
        <v>2019</v>
      </c>
      <c r="B411" t="s">
        <v>235</v>
      </c>
      <c r="C411" t="str">
        <f t="shared" si="12"/>
        <v>Pays de la LoireMaîtrise des magasins et intermédiaires du commerce</v>
      </c>
      <c r="D411" t="s">
        <v>80</v>
      </c>
      <c r="E411" s="2">
        <v>52</v>
      </c>
      <c r="F411" t="s">
        <v>14</v>
      </c>
      <c r="G411" s="20">
        <v>5</v>
      </c>
      <c r="H411" s="20" t="str">
        <f t="shared" si="13"/>
        <v>Très fort</v>
      </c>
      <c r="I411" t="s">
        <v>253</v>
      </c>
      <c r="J411" t="s">
        <v>257</v>
      </c>
      <c r="K411" t="s">
        <v>253</v>
      </c>
      <c r="L411" t="s">
        <v>255</v>
      </c>
      <c r="M411" t="s">
        <v>254</v>
      </c>
      <c r="N411" t="s">
        <v>256</v>
      </c>
    </row>
    <row r="412" spans="1:14" x14ac:dyDescent="0.25">
      <c r="A412">
        <v>2019</v>
      </c>
      <c r="B412" t="s">
        <v>236</v>
      </c>
      <c r="C412" t="str">
        <f t="shared" si="12"/>
        <v>BretagneOuvriers qualifiés de la réparation automobile</v>
      </c>
      <c r="D412" t="s">
        <v>111</v>
      </c>
      <c r="E412" s="2">
        <v>53</v>
      </c>
      <c r="F412" t="s">
        <v>9</v>
      </c>
      <c r="G412" s="20">
        <v>5</v>
      </c>
      <c r="H412" s="20" t="str">
        <f t="shared" si="13"/>
        <v>Très fort</v>
      </c>
      <c r="I412" t="s">
        <v>257</v>
      </c>
      <c r="J412" t="s">
        <v>256</v>
      </c>
      <c r="K412" t="s">
        <v>253</v>
      </c>
      <c r="L412" t="s">
        <v>254</v>
      </c>
      <c r="M412" t="s">
        <v>255</v>
      </c>
      <c r="N412" t="s">
        <v>257</v>
      </c>
    </row>
    <row r="413" spans="1:14" x14ac:dyDescent="0.25">
      <c r="A413">
        <v>2019</v>
      </c>
      <c r="B413" t="s">
        <v>235</v>
      </c>
      <c r="C413" t="str">
        <f t="shared" si="12"/>
        <v>Nouvelle AquitaineMaîtrise des magasins et intermédiaires du commerce</v>
      </c>
      <c r="D413" t="s">
        <v>80</v>
      </c>
      <c r="E413" s="2">
        <v>75</v>
      </c>
      <c r="F413" t="s">
        <v>165</v>
      </c>
      <c r="G413" s="20">
        <v>4</v>
      </c>
      <c r="H413" s="20" t="str">
        <f t="shared" si="13"/>
        <v>Fort</v>
      </c>
      <c r="I413" t="s">
        <v>253</v>
      </c>
      <c r="J413" t="s">
        <v>257</v>
      </c>
      <c r="K413" t="s">
        <v>255</v>
      </c>
      <c r="L413" t="s">
        <v>256</v>
      </c>
      <c r="M413" t="s">
        <v>254</v>
      </c>
      <c r="N413" t="s">
        <v>256</v>
      </c>
    </row>
    <row r="414" spans="1:14" x14ac:dyDescent="0.25">
      <c r="A414">
        <v>2019</v>
      </c>
      <c r="B414" t="s">
        <v>235</v>
      </c>
      <c r="C414" t="str">
        <f t="shared" si="12"/>
        <v>OccitanieMaîtrise des magasins et intermédiaires du commerce</v>
      </c>
      <c r="D414" t="s">
        <v>80</v>
      </c>
      <c r="E414" s="2">
        <v>76</v>
      </c>
      <c r="F414" t="s">
        <v>15</v>
      </c>
      <c r="G414" s="20">
        <v>5</v>
      </c>
      <c r="H414" s="20" t="str">
        <f t="shared" si="13"/>
        <v>Très fort</v>
      </c>
      <c r="I414" t="s">
        <v>253</v>
      </c>
      <c r="J414" t="s">
        <v>257</v>
      </c>
      <c r="K414" t="s">
        <v>253</v>
      </c>
      <c r="L414" t="s">
        <v>256</v>
      </c>
      <c r="M414" t="s">
        <v>254</v>
      </c>
      <c r="N414" t="s">
        <v>256</v>
      </c>
    </row>
    <row r="415" spans="1:14" x14ac:dyDescent="0.25">
      <c r="A415">
        <v>2019</v>
      </c>
      <c r="B415" t="s">
        <v>235</v>
      </c>
      <c r="C415" t="str">
        <f t="shared" si="12"/>
        <v>Auvergne-Rhône-AlpesMaîtrise des magasins et intermédiaires du commerce</v>
      </c>
      <c r="D415" t="s">
        <v>80</v>
      </c>
      <c r="E415" s="2">
        <v>84</v>
      </c>
      <c r="F415" t="s">
        <v>7</v>
      </c>
      <c r="G415" s="20">
        <v>5</v>
      </c>
      <c r="H415" s="20" t="str">
        <f t="shared" si="13"/>
        <v>Très fort</v>
      </c>
      <c r="I415" t="s">
        <v>253</v>
      </c>
      <c r="J415" t="s">
        <v>257</v>
      </c>
      <c r="K415" t="s">
        <v>253</v>
      </c>
      <c r="L415" t="s">
        <v>256</v>
      </c>
      <c r="M415" t="s">
        <v>254</v>
      </c>
      <c r="N415" t="s">
        <v>256</v>
      </c>
    </row>
    <row r="416" spans="1:14" x14ac:dyDescent="0.25">
      <c r="A416">
        <v>2019</v>
      </c>
      <c r="B416" t="s">
        <v>236</v>
      </c>
      <c r="C416" t="str">
        <f t="shared" si="12"/>
        <v>Provence-Alpes-Côte d'AzurOuvriers qualifiés de la réparation automobile</v>
      </c>
      <c r="D416" t="s">
        <v>111</v>
      </c>
      <c r="E416" s="2">
        <v>93</v>
      </c>
      <c r="F416" t="s">
        <v>17</v>
      </c>
      <c r="G416" s="20">
        <v>5</v>
      </c>
      <c r="H416" s="20" t="str">
        <f t="shared" si="13"/>
        <v>Très fort</v>
      </c>
      <c r="I416" t="s">
        <v>257</v>
      </c>
      <c r="J416" t="s">
        <v>255</v>
      </c>
      <c r="K416" t="s">
        <v>253</v>
      </c>
      <c r="L416" t="s">
        <v>254</v>
      </c>
      <c r="M416" t="s">
        <v>255</v>
      </c>
      <c r="N416" t="s">
        <v>257</v>
      </c>
    </row>
    <row r="417" spans="1:14" x14ac:dyDescent="0.25">
      <c r="A417">
        <v>2019</v>
      </c>
      <c r="B417" t="s">
        <v>236</v>
      </c>
      <c r="C417" t="str">
        <f t="shared" si="12"/>
        <v>CorseOuvriers qualifiés de la réparation automobile</v>
      </c>
      <c r="D417" t="s">
        <v>111</v>
      </c>
      <c r="E417" s="2">
        <v>94</v>
      </c>
      <c r="F417" t="s">
        <v>11</v>
      </c>
      <c r="G417" s="20">
        <v>5</v>
      </c>
      <c r="H417" s="20" t="str">
        <f t="shared" si="13"/>
        <v>Très fort</v>
      </c>
      <c r="I417" t="s">
        <v>257</v>
      </c>
      <c r="J417" t="s">
        <v>256</v>
      </c>
      <c r="K417" t="s">
        <v>253</v>
      </c>
      <c r="L417" t="s">
        <v>254</v>
      </c>
      <c r="M417" t="s">
        <v>255</v>
      </c>
      <c r="N417" t="s">
        <v>257</v>
      </c>
    </row>
    <row r="418" spans="1:14" x14ac:dyDescent="0.25">
      <c r="A418">
        <v>2019</v>
      </c>
      <c r="B418" t="s">
        <v>182</v>
      </c>
      <c r="C418" t="str">
        <f t="shared" si="12"/>
        <v>Île-de-FranceMaraîchers, jardiniers, viticulteurs</v>
      </c>
      <c r="D418" t="s">
        <v>69</v>
      </c>
      <c r="E418" s="2">
        <v>11</v>
      </c>
      <c r="F418" t="s">
        <v>12</v>
      </c>
      <c r="G418" s="20">
        <v>3</v>
      </c>
      <c r="H418" s="20" t="str">
        <f t="shared" si="13"/>
        <v>Moyen</v>
      </c>
      <c r="I418" t="s">
        <v>254</v>
      </c>
      <c r="J418" t="s">
        <v>255</v>
      </c>
      <c r="K418" t="s">
        <v>256</v>
      </c>
      <c r="L418" t="s">
        <v>254</v>
      </c>
      <c r="M418" t="s">
        <v>254</v>
      </c>
      <c r="N418" t="s">
        <v>255</v>
      </c>
    </row>
    <row r="419" spans="1:14" x14ac:dyDescent="0.25">
      <c r="A419">
        <v>2019</v>
      </c>
      <c r="B419" t="s">
        <v>182</v>
      </c>
      <c r="C419" t="str">
        <f t="shared" si="12"/>
        <v>Centre-Val de LoireMaraîchers, jardiniers, viticulteurs</v>
      </c>
      <c r="D419" t="s">
        <v>69</v>
      </c>
      <c r="E419" s="2">
        <v>24</v>
      </c>
      <c r="F419" t="s">
        <v>10</v>
      </c>
      <c r="G419" s="20">
        <v>3</v>
      </c>
      <c r="H419" s="20" t="str">
        <f t="shared" si="13"/>
        <v>Moyen</v>
      </c>
      <c r="I419" t="s">
        <v>257</v>
      </c>
      <c r="J419" t="s">
        <v>253</v>
      </c>
      <c r="K419" t="s">
        <v>257</v>
      </c>
      <c r="L419" t="s">
        <v>254</v>
      </c>
      <c r="M419" t="s">
        <v>254</v>
      </c>
      <c r="N419" t="s">
        <v>255</v>
      </c>
    </row>
    <row r="420" spans="1:14" x14ac:dyDescent="0.25">
      <c r="A420">
        <v>2019</v>
      </c>
      <c r="B420" t="s">
        <v>182</v>
      </c>
      <c r="C420" t="str">
        <f t="shared" si="12"/>
        <v>Bourgogne-Franche-ComtéMaraîchers, jardiniers, viticulteurs</v>
      </c>
      <c r="D420" t="s">
        <v>69</v>
      </c>
      <c r="E420" s="2">
        <v>27</v>
      </c>
      <c r="F420" t="s">
        <v>8</v>
      </c>
      <c r="G420" s="20">
        <v>3</v>
      </c>
      <c r="H420" s="20" t="str">
        <f t="shared" si="13"/>
        <v>Moyen</v>
      </c>
      <c r="I420" t="s">
        <v>257</v>
      </c>
      <c r="J420" t="s">
        <v>253</v>
      </c>
      <c r="K420" t="s">
        <v>257</v>
      </c>
      <c r="L420" t="s">
        <v>254</v>
      </c>
      <c r="M420" t="s">
        <v>254</v>
      </c>
      <c r="N420" t="s">
        <v>253</v>
      </c>
    </row>
    <row r="421" spans="1:14" x14ac:dyDescent="0.25">
      <c r="A421">
        <v>2019</v>
      </c>
      <c r="B421" t="s">
        <v>182</v>
      </c>
      <c r="C421" t="str">
        <f t="shared" si="12"/>
        <v>NormandieMaraîchers, jardiniers, viticulteurs</v>
      </c>
      <c r="D421" t="s">
        <v>69</v>
      </c>
      <c r="E421" s="2">
        <v>28</v>
      </c>
      <c r="F421" t="s">
        <v>13</v>
      </c>
      <c r="G421" s="20">
        <v>3</v>
      </c>
      <c r="H421" s="20" t="str">
        <f t="shared" si="13"/>
        <v>Moyen</v>
      </c>
      <c r="I421" t="s">
        <v>257</v>
      </c>
      <c r="J421" t="s">
        <v>253</v>
      </c>
      <c r="K421" t="s">
        <v>257</v>
      </c>
      <c r="L421" t="s">
        <v>254</v>
      </c>
      <c r="M421" t="s">
        <v>254</v>
      </c>
      <c r="N421" t="s">
        <v>255</v>
      </c>
    </row>
    <row r="422" spans="1:14" x14ac:dyDescent="0.25">
      <c r="A422">
        <v>2019</v>
      </c>
      <c r="B422" t="s">
        <v>182</v>
      </c>
      <c r="C422" t="str">
        <f t="shared" si="12"/>
        <v>Hauts-de-FranceMaraîchers, jardiniers, viticulteurs</v>
      </c>
      <c r="D422" t="s">
        <v>69</v>
      </c>
      <c r="E422" s="2">
        <v>32</v>
      </c>
      <c r="F422" t="s">
        <v>18</v>
      </c>
      <c r="G422" s="20">
        <v>3</v>
      </c>
      <c r="H422" s="20" t="str">
        <f t="shared" si="13"/>
        <v>Moyen</v>
      </c>
      <c r="I422" t="s">
        <v>257</v>
      </c>
      <c r="J422" t="s">
        <v>253</v>
      </c>
      <c r="K422" t="s">
        <v>257</v>
      </c>
      <c r="L422" t="s">
        <v>254</v>
      </c>
      <c r="M422" t="s">
        <v>254</v>
      </c>
      <c r="N422" t="s">
        <v>255</v>
      </c>
    </row>
    <row r="423" spans="1:14" x14ac:dyDescent="0.25">
      <c r="A423">
        <v>2019</v>
      </c>
      <c r="B423" t="s">
        <v>182</v>
      </c>
      <c r="C423" t="str">
        <f t="shared" si="12"/>
        <v>Grand EstMaraîchers, jardiniers, viticulteurs</v>
      </c>
      <c r="D423" t="s">
        <v>69</v>
      </c>
      <c r="E423" s="2">
        <v>44</v>
      </c>
      <c r="F423" t="s">
        <v>19</v>
      </c>
      <c r="G423" s="20">
        <v>3</v>
      </c>
      <c r="H423" s="20" t="str">
        <f t="shared" si="13"/>
        <v>Moyen</v>
      </c>
      <c r="I423" t="s">
        <v>257</v>
      </c>
      <c r="J423" t="s">
        <v>253</v>
      </c>
      <c r="K423" t="s">
        <v>257</v>
      </c>
      <c r="L423" t="s">
        <v>254</v>
      </c>
      <c r="M423" t="s">
        <v>254</v>
      </c>
      <c r="N423" t="s">
        <v>253</v>
      </c>
    </row>
    <row r="424" spans="1:14" x14ac:dyDescent="0.25">
      <c r="A424">
        <v>2019</v>
      </c>
      <c r="B424" t="s">
        <v>182</v>
      </c>
      <c r="C424" t="str">
        <f t="shared" si="12"/>
        <v>Pays de la LoireMaraîchers, jardiniers, viticulteurs</v>
      </c>
      <c r="D424" t="s">
        <v>69</v>
      </c>
      <c r="E424" s="2">
        <v>52</v>
      </c>
      <c r="F424" t="s">
        <v>14</v>
      </c>
      <c r="G424" s="20">
        <v>4</v>
      </c>
      <c r="H424" s="20" t="str">
        <f t="shared" si="13"/>
        <v>Fort</v>
      </c>
      <c r="I424" t="s">
        <v>257</v>
      </c>
      <c r="J424" t="s">
        <v>253</v>
      </c>
      <c r="K424" t="s">
        <v>257</v>
      </c>
      <c r="L424" t="s">
        <v>254</v>
      </c>
      <c r="M424" t="s">
        <v>254</v>
      </c>
      <c r="N424" t="s">
        <v>255</v>
      </c>
    </row>
    <row r="425" spans="1:14" x14ac:dyDescent="0.25">
      <c r="A425">
        <v>2019</v>
      </c>
      <c r="B425" t="s">
        <v>237</v>
      </c>
      <c r="C425" t="str">
        <f t="shared" si="12"/>
        <v>BretagneTechniciens et agents de maîtrise de la maintenance</v>
      </c>
      <c r="D425" t="s">
        <v>92</v>
      </c>
      <c r="E425" s="2">
        <v>53</v>
      </c>
      <c r="F425" t="s">
        <v>9</v>
      </c>
      <c r="G425" s="20">
        <v>5</v>
      </c>
      <c r="H425" s="20" t="str">
        <f t="shared" si="13"/>
        <v>Très fort</v>
      </c>
      <c r="I425" t="s">
        <v>257</v>
      </c>
      <c r="J425" t="s">
        <v>257</v>
      </c>
      <c r="K425" t="s">
        <v>253</v>
      </c>
      <c r="L425" t="s">
        <v>255</v>
      </c>
      <c r="M425" t="s">
        <v>256</v>
      </c>
      <c r="N425" t="s">
        <v>256</v>
      </c>
    </row>
    <row r="426" spans="1:14" x14ac:dyDescent="0.25">
      <c r="A426">
        <v>2019</v>
      </c>
      <c r="B426" t="s">
        <v>182</v>
      </c>
      <c r="C426" t="str">
        <f t="shared" si="12"/>
        <v>Nouvelle AquitaineMaraîchers, jardiniers, viticulteurs</v>
      </c>
      <c r="D426" t="s">
        <v>69</v>
      </c>
      <c r="E426" s="2">
        <v>75</v>
      </c>
      <c r="F426" t="s">
        <v>165</v>
      </c>
      <c r="G426" s="20">
        <v>3</v>
      </c>
      <c r="H426" s="20" t="str">
        <f t="shared" si="13"/>
        <v>Moyen</v>
      </c>
      <c r="I426" t="s">
        <v>257</v>
      </c>
      <c r="J426" t="s">
        <v>253</v>
      </c>
      <c r="K426" t="s">
        <v>257</v>
      </c>
      <c r="L426" t="s">
        <v>254</v>
      </c>
      <c r="M426" t="s">
        <v>254</v>
      </c>
      <c r="N426" t="s">
        <v>253</v>
      </c>
    </row>
    <row r="427" spans="1:14" x14ac:dyDescent="0.25">
      <c r="A427">
        <v>2019</v>
      </c>
      <c r="B427" t="s">
        <v>182</v>
      </c>
      <c r="C427" t="str">
        <f t="shared" si="12"/>
        <v>OccitanieMaraîchers, jardiniers, viticulteurs</v>
      </c>
      <c r="D427" t="s">
        <v>69</v>
      </c>
      <c r="E427" s="2">
        <v>76</v>
      </c>
      <c r="F427" t="s">
        <v>15</v>
      </c>
      <c r="G427" s="20">
        <v>2</v>
      </c>
      <c r="H427" s="20" t="str">
        <f t="shared" si="13"/>
        <v>Faible</v>
      </c>
      <c r="I427" t="s">
        <v>257</v>
      </c>
      <c r="J427" t="s">
        <v>253</v>
      </c>
      <c r="K427" t="s">
        <v>257</v>
      </c>
      <c r="L427" t="s">
        <v>254</v>
      </c>
      <c r="M427" t="s">
        <v>254</v>
      </c>
      <c r="N427" t="s">
        <v>255</v>
      </c>
    </row>
    <row r="428" spans="1:14" x14ac:dyDescent="0.25">
      <c r="A428">
        <v>2019</v>
      </c>
      <c r="B428" t="s">
        <v>182</v>
      </c>
      <c r="C428" t="str">
        <f t="shared" si="12"/>
        <v>Auvergne-Rhône-AlpesMaraîchers, jardiniers, viticulteurs</v>
      </c>
      <c r="D428" t="s">
        <v>69</v>
      </c>
      <c r="E428" s="2">
        <v>84</v>
      </c>
      <c r="F428" t="s">
        <v>7</v>
      </c>
      <c r="G428" s="20">
        <v>3</v>
      </c>
      <c r="H428" s="20" t="str">
        <f t="shared" si="13"/>
        <v>Moyen</v>
      </c>
      <c r="I428" t="s">
        <v>257</v>
      </c>
      <c r="J428" t="s">
        <v>253</v>
      </c>
      <c r="K428" t="s">
        <v>257</v>
      </c>
      <c r="L428" t="s">
        <v>254</v>
      </c>
      <c r="M428" t="s">
        <v>254</v>
      </c>
      <c r="N428" t="s">
        <v>255</v>
      </c>
    </row>
    <row r="429" spans="1:14" x14ac:dyDescent="0.25">
      <c r="A429">
        <v>2019</v>
      </c>
      <c r="B429" t="s">
        <v>237</v>
      </c>
      <c r="C429" t="str">
        <f t="shared" si="12"/>
        <v>Provence-Alpes-Côte d'AzurTechniciens et agents de maîtrise de la maintenance</v>
      </c>
      <c r="D429" t="s">
        <v>92</v>
      </c>
      <c r="E429" s="2">
        <v>93</v>
      </c>
      <c r="F429" t="s">
        <v>17</v>
      </c>
      <c r="G429" s="20">
        <v>5</v>
      </c>
      <c r="H429" s="20" t="str">
        <f t="shared" si="13"/>
        <v>Très fort</v>
      </c>
      <c r="I429" t="s">
        <v>257</v>
      </c>
      <c r="J429" t="s">
        <v>254</v>
      </c>
      <c r="K429" t="s">
        <v>253</v>
      </c>
      <c r="L429" t="s">
        <v>255</v>
      </c>
      <c r="M429" t="s">
        <v>256</v>
      </c>
      <c r="N429" t="s">
        <v>256</v>
      </c>
    </row>
    <row r="430" spans="1:14" x14ac:dyDescent="0.25">
      <c r="A430">
        <v>2019</v>
      </c>
      <c r="B430" t="s">
        <v>237</v>
      </c>
      <c r="C430" t="str">
        <f t="shared" si="12"/>
        <v>CorseTechniciens et agents de maîtrise de la maintenance</v>
      </c>
      <c r="D430" t="s">
        <v>92</v>
      </c>
      <c r="E430" s="2">
        <v>94</v>
      </c>
      <c r="F430" t="s">
        <v>11</v>
      </c>
      <c r="G430" s="20">
        <v>5</v>
      </c>
      <c r="H430" s="20" t="str">
        <f t="shared" si="13"/>
        <v>Très fort</v>
      </c>
      <c r="I430" t="s">
        <v>254</v>
      </c>
      <c r="J430" t="s">
        <v>254</v>
      </c>
      <c r="K430" t="s">
        <v>253</v>
      </c>
      <c r="L430" t="s">
        <v>255</v>
      </c>
      <c r="M430" t="s">
        <v>256</v>
      </c>
      <c r="N430" t="s">
        <v>256</v>
      </c>
    </row>
    <row r="431" spans="1:14" x14ac:dyDescent="0.25">
      <c r="A431">
        <v>2019</v>
      </c>
      <c r="B431" t="s">
        <v>186</v>
      </c>
      <c r="C431" t="str">
        <f t="shared" si="12"/>
        <v>Île-de-FranceMarins, pêcheurs, aquaculteurs</v>
      </c>
      <c r="D431" t="s">
        <v>106</v>
      </c>
      <c r="E431" s="2">
        <v>11</v>
      </c>
      <c r="F431" t="s">
        <v>12</v>
      </c>
      <c r="G431" s="20">
        <v>1</v>
      </c>
      <c r="H431" s="20" t="str">
        <f t="shared" si="13"/>
        <v>Très faible</v>
      </c>
      <c r="I431" t="s">
        <v>257</v>
      </c>
      <c r="J431" t="s">
        <v>256</v>
      </c>
      <c r="K431" t="s">
        <v>255</v>
      </c>
      <c r="L431" t="s">
        <v>257</v>
      </c>
      <c r="M431" t="s">
        <v>257</v>
      </c>
      <c r="N431" t="s">
        <v>257</v>
      </c>
    </row>
    <row r="432" spans="1:14" x14ac:dyDescent="0.25">
      <c r="A432">
        <v>2019</v>
      </c>
      <c r="B432" t="s">
        <v>186</v>
      </c>
      <c r="C432" t="str">
        <f t="shared" si="12"/>
        <v>Centre-Val de LoireMarins, pêcheurs, aquaculteurs</v>
      </c>
      <c r="D432" t="s">
        <v>106</v>
      </c>
      <c r="E432" s="2">
        <v>24</v>
      </c>
      <c r="F432" t="s">
        <v>10</v>
      </c>
      <c r="G432" s="20">
        <v>1</v>
      </c>
      <c r="H432" s="20" t="str">
        <f t="shared" si="13"/>
        <v>Très faible</v>
      </c>
      <c r="I432" t="s">
        <v>253</v>
      </c>
      <c r="J432" t="s">
        <v>256</v>
      </c>
      <c r="K432" t="s">
        <v>257</v>
      </c>
      <c r="L432" t="s">
        <v>257</v>
      </c>
      <c r="M432" t="s">
        <v>257</v>
      </c>
      <c r="N432" t="s">
        <v>257</v>
      </c>
    </row>
    <row r="433" spans="1:14" x14ac:dyDescent="0.25">
      <c r="A433">
        <v>2019</v>
      </c>
      <c r="B433" t="s">
        <v>186</v>
      </c>
      <c r="C433" t="str">
        <f t="shared" si="12"/>
        <v>Bourgogne-Franche-ComtéMarins, pêcheurs, aquaculteurs</v>
      </c>
      <c r="D433" t="s">
        <v>106</v>
      </c>
      <c r="E433" s="2">
        <v>27</v>
      </c>
      <c r="F433" t="s">
        <v>8</v>
      </c>
      <c r="G433" s="20">
        <v>5</v>
      </c>
      <c r="H433" s="20" t="str">
        <f t="shared" si="13"/>
        <v>Très fort</v>
      </c>
      <c r="I433" t="s">
        <v>256</v>
      </c>
      <c r="J433" t="s">
        <v>253</v>
      </c>
      <c r="K433" t="s">
        <v>257</v>
      </c>
      <c r="L433" t="s">
        <v>257</v>
      </c>
      <c r="M433" t="s">
        <v>257</v>
      </c>
      <c r="N433" t="s">
        <v>257</v>
      </c>
    </row>
    <row r="434" spans="1:14" x14ac:dyDescent="0.25">
      <c r="A434">
        <v>2019</v>
      </c>
      <c r="B434" t="s">
        <v>186</v>
      </c>
      <c r="C434" t="str">
        <f t="shared" si="12"/>
        <v>NormandieMarins, pêcheurs, aquaculteurs</v>
      </c>
      <c r="D434" t="s">
        <v>106</v>
      </c>
      <c r="E434" s="2">
        <v>28</v>
      </c>
      <c r="F434" t="s">
        <v>13</v>
      </c>
      <c r="G434" s="20">
        <v>3</v>
      </c>
      <c r="H434" s="20" t="str">
        <f t="shared" si="13"/>
        <v>Moyen</v>
      </c>
      <c r="I434" t="s">
        <v>254</v>
      </c>
      <c r="J434" t="s">
        <v>256</v>
      </c>
      <c r="K434" t="s">
        <v>257</v>
      </c>
      <c r="L434" t="s">
        <v>257</v>
      </c>
      <c r="M434" t="s">
        <v>257</v>
      </c>
      <c r="N434" t="s">
        <v>257</v>
      </c>
    </row>
    <row r="435" spans="1:14" x14ac:dyDescent="0.25">
      <c r="A435">
        <v>2019</v>
      </c>
      <c r="B435" t="s">
        <v>186</v>
      </c>
      <c r="C435" t="str">
        <f t="shared" si="12"/>
        <v>Hauts-de-FranceMarins, pêcheurs, aquaculteurs</v>
      </c>
      <c r="D435" t="s">
        <v>106</v>
      </c>
      <c r="E435" s="2">
        <v>32</v>
      </c>
      <c r="F435" t="s">
        <v>18</v>
      </c>
      <c r="G435" s="20">
        <v>3</v>
      </c>
      <c r="H435" s="20" t="str">
        <f t="shared" si="13"/>
        <v>Moyen</v>
      </c>
      <c r="I435" t="s">
        <v>253</v>
      </c>
      <c r="J435" t="s">
        <v>255</v>
      </c>
      <c r="K435" t="s">
        <v>255</v>
      </c>
      <c r="L435" t="s">
        <v>257</v>
      </c>
      <c r="M435" t="s">
        <v>257</v>
      </c>
      <c r="N435" t="s">
        <v>257</v>
      </c>
    </row>
    <row r="436" spans="1:14" x14ac:dyDescent="0.25">
      <c r="A436">
        <v>2019</v>
      </c>
      <c r="B436" t="s">
        <v>186</v>
      </c>
      <c r="C436" t="str">
        <f t="shared" si="12"/>
        <v>Grand EstMarins, pêcheurs, aquaculteurs</v>
      </c>
      <c r="D436" t="s">
        <v>106</v>
      </c>
      <c r="E436" s="2">
        <v>44</v>
      </c>
      <c r="F436" t="s">
        <v>19</v>
      </c>
      <c r="G436" s="20">
        <v>5</v>
      </c>
      <c r="H436" s="20" t="str">
        <f t="shared" si="13"/>
        <v>Très fort</v>
      </c>
      <c r="I436" t="s">
        <v>254</v>
      </c>
      <c r="J436" t="s">
        <v>255</v>
      </c>
      <c r="K436" t="s">
        <v>253</v>
      </c>
      <c r="L436" t="s">
        <v>257</v>
      </c>
      <c r="M436" t="s">
        <v>257</v>
      </c>
      <c r="N436" t="s">
        <v>257</v>
      </c>
    </row>
    <row r="437" spans="1:14" x14ac:dyDescent="0.25">
      <c r="A437">
        <v>2019</v>
      </c>
      <c r="B437" t="s">
        <v>186</v>
      </c>
      <c r="C437" t="str">
        <f t="shared" si="12"/>
        <v>Pays de la LoireMarins, pêcheurs, aquaculteurs</v>
      </c>
      <c r="D437" t="s">
        <v>106</v>
      </c>
      <c r="E437" s="2">
        <v>52</v>
      </c>
      <c r="F437" t="s">
        <v>14</v>
      </c>
      <c r="G437" s="20">
        <v>4</v>
      </c>
      <c r="H437" s="20" t="str">
        <f t="shared" si="13"/>
        <v>Fort</v>
      </c>
      <c r="I437" t="s">
        <v>257</v>
      </c>
      <c r="J437" t="s">
        <v>256</v>
      </c>
      <c r="K437" t="s">
        <v>257</v>
      </c>
      <c r="L437" t="s">
        <v>257</v>
      </c>
      <c r="M437" t="s">
        <v>257</v>
      </c>
      <c r="N437" t="s">
        <v>257</v>
      </c>
    </row>
    <row r="438" spans="1:14" x14ac:dyDescent="0.25">
      <c r="A438">
        <v>2019</v>
      </c>
      <c r="B438" t="s">
        <v>233</v>
      </c>
      <c r="C438" t="str">
        <f t="shared" si="12"/>
        <v>BretagneIngénieurs et cadres techniques de l'industrie</v>
      </c>
      <c r="D438" t="s">
        <v>82</v>
      </c>
      <c r="E438" s="2">
        <v>53</v>
      </c>
      <c r="F438" t="s">
        <v>9</v>
      </c>
      <c r="G438" s="20">
        <v>5</v>
      </c>
      <c r="H438" s="20" t="str">
        <f t="shared" si="13"/>
        <v>Très fort</v>
      </c>
      <c r="I438" t="s">
        <v>257</v>
      </c>
      <c r="J438" t="s">
        <v>254</v>
      </c>
      <c r="K438" t="s">
        <v>253</v>
      </c>
      <c r="L438" t="s">
        <v>253</v>
      </c>
      <c r="M438" t="s">
        <v>255</v>
      </c>
      <c r="N438" t="s">
        <v>255</v>
      </c>
    </row>
    <row r="439" spans="1:14" x14ac:dyDescent="0.25">
      <c r="A439">
        <v>2019</v>
      </c>
      <c r="B439" t="s">
        <v>186</v>
      </c>
      <c r="C439" t="str">
        <f t="shared" si="12"/>
        <v>Nouvelle AquitaineMarins, pêcheurs, aquaculteurs</v>
      </c>
      <c r="D439" t="s">
        <v>106</v>
      </c>
      <c r="E439" s="2">
        <v>75</v>
      </c>
      <c r="F439" t="s">
        <v>165</v>
      </c>
      <c r="G439" s="20">
        <v>5</v>
      </c>
      <c r="H439" s="20" t="str">
        <f t="shared" si="13"/>
        <v>Très fort</v>
      </c>
      <c r="I439" t="s">
        <v>257</v>
      </c>
      <c r="J439" t="s">
        <v>255</v>
      </c>
      <c r="K439" t="s">
        <v>257</v>
      </c>
      <c r="L439" t="s">
        <v>257</v>
      </c>
      <c r="M439" t="s">
        <v>257</v>
      </c>
      <c r="N439" t="s">
        <v>257</v>
      </c>
    </row>
    <row r="440" spans="1:14" x14ac:dyDescent="0.25">
      <c r="A440">
        <v>2019</v>
      </c>
      <c r="B440" t="s">
        <v>186</v>
      </c>
      <c r="C440" t="str">
        <f t="shared" si="12"/>
        <v>OccitanieMarins, pêcheurs, aquaculteurs</v>
      </c>
      <c r="D440" t="s">
        <v>106</v>
      </c>
      <c r="E440" s="2">
        <v>76</v>
      </c>
      <c r="F440" t="s">
        <v>15</v>
      </c>
      <c r="G440" s="20">
        <v>5</v>
      </c>
      <c r="H440" s="20" t="str">
        <f t="shared" si="13"/>
        <v>Très fort</v>
      </c>
      <c r="I440" t="s">
        <v>257</v>
      </c>
      <c r="J440" t="s">
        <v>253</v>
      </c>
      <c r="K440" t="s">
        <v>257</v>
      </c>
      <c r="L440" t="s">
        <v>257</v>
      </c>
      <c r="M440" t="s">
        <v>257</v>
      </c>
      <c r="N440" t="s">
        <v>257</v>
      </c>
    </row>
    <row r="441" spans="1:14" x14ac:dyDescent="0.25">
      <c r="A441">
        <v>2019</v>
      </c>
      <c r="B441" t="s">
        <v>186</v>
      </c>
      <c r="C441" t="str">
        <f t="shared" si="12"/>
        <v>Auvergne-Rhône-AlpesMarins, pêcheurs, aquaculteurs</v>
      </c>
      <c r="D441" t="s">
        <v>106</v>
      </c>
      <c r="E441" s="2">
        <v>84</v>
      </c>
      <c r="F441" t="s">
        <v>7</v>
      </c>
      <c r="G441" s="20">
        <v>1</v>
      </c>
      <c r="H441" s="20" t="str">
        <f t="shared" si="13"/>
        <v>Très faible</v>
      </c>
      <c r="I441" t="s">
        <v>256</v>
      </c>
      <c r="J441" t="s">
        <v>253</v>
      </c>
      <c r="K441" t="s">
        <v>254</v>
      </c>
      <c r="L441" t="s">
        <v>257</v>
      </c>
      <c r="M441" t="s">
        <v>257</v>
      </c>
      <c r="N441" t="s">
        <v>257</v>
      </c>
    </row>
    <row r="442" spans="1:14" x14ac:dyDescent="0.25">
      <c r="A442">
        <v>2019</v>
      </c>
      <c r="B442" t="s">
        <v>233</v>
      </c>
      <c r="C442" t="str">
        <f t="shared" si="12"/>
        <v>Provence-Alpes-Côte d'AzurIngénieurs et cadres techniques de l'industrie</v>
      </c>
      <c r="D442" t="s">
        <v>82</v>
      </c>
      <c r="E442" s="2">
        <v>93</v>
      </c>
      <c r="F442" t="s">
        <v>17</v>
      </c>
      <c r="G442" s="20">
        <v>5</v>
      </c>
      <c r="H442" s="20" t="str">
        <f t="shared" si="13"/>
        <v>Très fort</v>
      </c>
      <c r="I442" t="s">
        <v>254</v>
      </c>
      <c r="J442" t="s">
        <v>254</v>
      </c>
      <c r="K442" t="s">
        <v>253</v>
      </c>
      <c r="L442" t="s">
        <v>253</v>
      </c>
      <c r="M442" t="s">
        <v>255</v>
      </c>
      <c r="N442" t="s">
        <v>255</v>
      </c>
    </row>
    <row r="443" spans="1:14" x14ac:dyDescent="0.25">
      <c r="A443">
        <v>2019</v>
      </c>
      <c r="B443" t="s">
        <v>233</v>
      </c>
      <c r="C443" t="str">
        <f t="shared" si="12"/>
        <v>CorseIngénieurs et cadres techniques de l'industrie</v>
      </c>
      <c r="D443" t="s">
        <v>82</v>
      </c>
      <c r="E443" s="2">
        <v>94</v>
      </c>
      <c r="F443" t="s">
        <v>11</v>
      </c>
      <c r="G443" s="20">
        <v>5</v>
      </c>
      <c r="H443" s="20" t="str">
        <f t="shared" si="13"/>
        <v>Très fort</v>
      </c>
      <c r="I443" t="s">
        <v>254</v>
      </c>
      <c r="J443" t="s">
        <v>256</v>
      </c>
      <c r="K443" t="s">
        <v>253</v>
      </c>
      <c r="L443" t="s">
        <v>253</v>
      </c>
      <c r="M443" t="s">
        <v>255</v>
      </c>
      <c r="N443" t="s">
        <v>255</v>
      </c>
    </row>
    <row r="444" spans="1:14" x14ac:dyDescent="0.25">
      <c r="A444">
        <v>2019</v>
      </c>
      <c r="B444" t="s">
        <v>208</v>
      </c>
      <c r="C444" t="str">
        <f t="shared" si="12"/>
        <v>Île-de-FranceOuviers non qualifiés de la mécanique ou travaillant par enlèvement ou formage de métal</v>
      </c>
      <c r="D444" t="s">
        <v>89</v>
      </c>
      <c r="E444" s="2">
        <v>11</v>
      </c>
      <c r="F444" t="s">
        <v>12</v>
      </c>
      <c r="G444" s="20">
        <v>5</v>
      </c>
      <c r="H444" s="20" t="str">
        <f t="shared" si="13"/>
        <v>Très fort</v>
      </c>
      <c r="I444" t="s">
        <v>257</v>
      </c>
      <c r="J444" t="s">
        <v>256</v>
      </c>
      <c r="K444" t="s">
        <v>255</v>
      </c>
      <c r="L444" t="s">
        <v>257</v>
      </c>
      <c r="M444" t="s">
        <v>254</v>
      </c>
      <c r="N444" t="s">
        <v>253</v>
      </c>
    </row>
    <row r="445" spans="1:14" x14ac:dyDescent="0.25">
      <c r="A445">
        <v>2019</v>
      </c>
      <c r="B445" t="s">
        <v>208</v>
      </c>
      <c r="C445" t="str">
        <f t="shared" si="12"/>
        <v>Centre-Val de LoireOuviers non qualifiés de la mécanique ou travaillant par enlèvement ou formage de métal</v>
      </c>
      <c r="D445" t="s">
        <v>89</v>
      </c>
      <c r="E445" s="2">
        <v>24</v>
      </c>
      <c r="F445" t="s">
        <v>10</v>
      </c>
      <c r="G445" s="20">
        <v>4</v>
      </c>
      <c r="H445" s="20" t="str">
        <f t="shared" si="13"/>
        <v>Fort</v>
      </c>
      <c r="I445" t="s">
        <v>257</v>
      </c>
      <c r="J445" t="s">
        <v>256</v>
      </c>
      <c r="K445" t="s">
        <v>256</v>
      </c>
      <c r="L445" t="s">
        <v>257</v>
      </c>
      <c r="M445" t="s">
        <v>254</v>
      </c>
      <c r="N445" t="s">
        <v>253</v>
      </c>
    </row>
    <row r="446" spans="1:14" x14ac:dyDescent="0.25">
      <c r="A446">
        <v>2019</v>
      </c>
      <c r="B446" t="s">
        <v>208</v>
      </c>
      <c r="C446" t="str">
        <f t="shared" si="12"/>
        <v>Bourgogne-Franche-ComtéOuviers non qualifiés de la mécanique ou travaillant par enlèvement ou formage de métal</v>
      </c>
      <c r="D446" t="s">
        <v>89</v>
      </c>
      <c r="E446" s="2">
        <v>27</v>
      </c>
      <c r="F446" t="s">
        <v>8</v>
      </c>
      <c r="G446" s="20">
        <v>4</v>
      </c>
      <c r="H446" s="20" t="str">
        <f t="shared" si="13"/>
        <v>Fort</v>
      </c>
      <c r="I446" t="s">
        <v>254</v>
      </c>
      <c r="J446" t="s">
        <v>256</v>
      </c>
      <c r="K446" t="s">
        <v>254</v>
      </c>
      <c r="L446" t="s">
        <v>257</v>
      </c>
      <c r="M446" t="s">
        <v>254</v>
      </c>
      <c r="N446" t="s">
        <v>253</v>
      </c>
    </row>
    <row r="447" spans="1:14" x14ac:dyDescent="0.25">
      <c r="A447">
        <v>2019</v>
      </c>
      <c r="B447" t="s">
        <v>208</v>
      </c>
      <c r="C447" t="str">
        <f t="shared" si="12"/>
        <v>NormandieOuviers non qualifiés de la mécanique ou travaillant par enlèvement ou formage de métal</v>
      </c>
      <c r="D447" t="s">
        <v>89</v>
      </c>
      <c r="E447" s="2">
        <v>28</v>
      </c>
      <c r="F447" t="s">
        <v>13</v>
      </c>
      <c r="G447" s="20">
        <v>5</v>
      </c>
      <c r="H447" s="20" t="str">
        <f t="shared" si="13"/>
        <v>Très fort</v>
      </c>
      <c r="I447" t="s">
        <v>257</v>
      </c>
      <c r="J447" t="s">
        <v>256</v>
      </c>
      <c r="K447" t="s">
        <v>256</v>
      </c>
      <c r="L447" t="s">
        <v>257</v>
      </c>
      <c r="M447" t="s">
        <v>254</v>
      </c>
      <c r="N447" t="s">
        <v>253</v>
      </c>
    </row>
    <row r="448" spans="1:14" x14ac:dyDescent="0.25">
      <c r="A448">
        <v>2019</v>
      </c>
      <c r="B448" t="s">
        <v>208</v>
      </c>
      <c r="C448" t="str">
        <f t="shared" si="12"/>
        <v>Hauts-de-FranceOuviers non qualifiés de la mécanique ou travaillant par enlèvement ou formage de métal</v>
      </c>
      <c r="D448" t="s">
        <v>89</v>
      </c>
      <c r="E448" s="2">
        <v>32</v>
      </c>
      <c r="F448" t="s">
        <v>18</v>
      </c>
      <c r="G448" s="20">
        <v>2</v>
      </c>
      <c r="H448" s="20" t="str">
        <f t="shared" si="13"/>
        <v>Faible</v>
      </c>
      <c r="I448" t="s">
        <v>257</v>
      </c>
      <c r="J448" t="s">
        <v>255</v>
      </c>
      <c r="K448" t="s">
        <v>256</v>
      </c>
      <c r="L448" t="s">
        <v>257</v>
      </c>
      <c r="M448" t="s">
        <v>254</v>
      </c>
      <c r="N448" t="s">
        <v>253</v>
      </c>
    </row>
    <row r="449" spans="1:14" x14ac:dyDescent="0.25">
      <c r="A449">
        <v>2019</v>
      </c>
      <c r="B449" t="s">
        <v>208</v>
      </c>
      <c r="C449" t="str">
        <f t="shared" si="12"/>
        <v>Grand EstOuviers non qualifiés de la mécanique ou travaillant par enlèvement ou formage de métal</v>
      </c>
      <c r="D449" t="s">
        <v>89</v>
      </c>
      <c r="E449" s="2">
        <v>44</v>
      </c>
      <c r="F449" t="s">
        <v>19</v>
      </c>
      <c r="G449" s="20">
        <v>4</v>
      </c>
      <c r="H449" s="20" t="str">
        <f t="shared" si="13"/>
        <v>Fort</v>
      </c>
      <c r="I449" t="s">
        <v>254</v>
      </c>
      <c r="J449" t="s">
        <v>256</v>
      </c>
      <c r="K449" t="s">
        <v>256</v>
      </c>
      <c r="L449" t="s">
        <v>257</v>
      </c>
      <c r="M449" t="s">
        <v>254</v>
      </c>
      <c r="N449" t="s">
        <v>253</v>
      </c>
    </row>
    <row r="450" spans="1:14" x14ac:dyDescent="0.25">
      <c r="A450">
        <v>2019</v>
      </c>
      <c r="B450" t="s">
        <v>208</v>
      </c>
      <c r="C450" t="str">
        <f t="shared" si="12"/>
        <v>Pays de la LoireOuviers non qualifiés de la mécanique ou travaillant par enlèvement ou formage de métal</v>
      </c>
      <c r="D450" t="s">
        <v>89</v>
      </c>
      <c r="E450" s="2">
        <v>52</v>
      </c>
      <c r="F450" t="s">
        <v>14</v>
      </c>
      <c r="G450" s="20">
        <v>4</v>
      </c>
      <c r="H450" s="20" t="str">
        <f t="shared" si="13"/>
        <v>Fort</v>
      </c>
      <c r="I450" t="s">
        <v>257</v>
      </c>
      <c r="J450" t="s">
        <v>254</v>
      </c>
      <c r="K450" t="s">
        <v>256</v>
      </c>
      <c r="L450" t="s">
        <v>257</v>
      </c>
      <c r="M450" t="s">
        <v>254</v>
      </c>
      <c r="N450" t="s">
        <v>253</v>
      </c>
    </row>
    <row r="451" spans="1:14" x14ac:dyDescent="0.25">
      <c r="A451">
        <v>2019</v>
      </c>
      <c r="B451" t="s">
        <v>238</v>
      </c>
      <c r="C451" t="str">
        <f t="shared" ref="C451:C514" si="14">F451&amp;D451</f>
        <v>BretagneOuvriers non qualifiés de la manutention</v>
      </c>
      <c r="D451" t="s">
        <v>99</v>
      </c>
      <c r="E451" s="2">
        <v>53</v>
      </c>
      <c r="F451" t="s">
        <v>9</v>
      </c>
      <c r="G451" s="20">
        <v>3</v>
      </c>
      <c r="H451" s="20" t="str">
        <f t="shared" ref="H451:H514" si="15">IF(G451=1,"Très faible",IF(G451=2,"Faible",IF(G451=3,"Moyen",IF(G451=4,"Fort",IF(G451=5,"Très fort","Problème")))))</f>
        <v>Moyen</v>
      </c>
      <c r="I451" t="s">
        <v>257</v>
      </c>
      <c r="J451" t="s">
        <v>256</v>
      </c>
      <c r="K451" t="s">
        <v>257</v>
      </c>
      <c r="L451" t="s">
        <v>254</v>
      </c>
      <c r="M451" t="s">
        <v>255</v>
      </c>
      <c r="N451" t="s">
        <v>253</v>
      </c>
    </row>
    <row r="452" spans="1:14" x14ac:dyDescent="0.25">
      <c r="A452">
        <v>2019</v>
      </c>
      <c r="B452" t="s">
        <v>208</v>
      </c>
      <c r="C452" t="str">
        <f t="shared" si="14"/>
        <v>Nouvelle AquitaineOuviers non qualifiés de la mécanique ou travaillant par enlèvement ou formage de métal</v>
      </c>
      <c r="D452" t="s">
        <v>89</v>
      </c>
      <c r="E452" s="2">
        <v>75</v>
      </c>
      <c r="F452" t="s">
        <v>165</v>
      </c>
      <c r="G452" s="20">
        <v>4</v>
      </c>
      <c r="H452" s="20" t="str">
        <f t="shared" si="15"/>
        <v>Fort</v>
      </c>
      <c r="I452" t="s">
        <v>257</v>
      </c>
      <c r="J452" t="s">
        <v>256</v>
      </c>
      <c r="K452" t="s">
        <v>256</v>
      </c>
      <c r="L452" t="s">
        <v>257</v>
      </c>
      <c r="M452" t="s">
        <v>254</v>
      </c>
      <c r="N452" t="s">
        <v>253</v>
      </c>
    </row>
    <row r="453" spans="1:14" x14ac:dyDescent="0.25">
      <c r="A453">
        <v>2019</v>
      </c>
      <c r="B453" t="s">
        <v>208</v>
      </c>
      <c r="C453" t="str">
        <f t="shared" si="14"/>
        <v>OccitanieOuviers non qualifiés de la mécanique ou travaillant par enlèvement ou formage de métal</v>
      </c>
      <c r="D453" t="s">
        <v>89</v>
      </c>
      <c r="E453" s="2">
        <v>76</v>
      </c>
      <c r="F453" t="s">
        <v>15</v>
      </c>
      <c r="G453" s="20">
        <v>5</v>
      </c>
      <c r="H453" s="20" t="str">
        <f t="shared" si="15"/>
        <v>Très fort</v>
      </c>
      <c r="I453" t="s">
        <v>257</v>
      </c>
      <c r="J453" t="s">
        <v>256</v>
      </c>
      <c r="K453" t="s">
        <v>256</v>
      </c>
      <c r="L453" t="s">
        <v>257</v>
      </c>
      <c r="M453" t="s">
        <v>254</v>
      </c>
      <c r="N453" t="s">
        <v>253</v>
      </c>
    </row>
    <row r="454" spans="1:14" x14ac:dyDescent="0.25">
      <c r="A454">
        <v>2019</v>
      </c>
      <c r="B454" t="s">
        <v>208</v>
      </c>
      <c r="C454" t="str">
        <f t="shared" si="14"/>
        <v>Auvergne-Rhône-AlpesOuviers non qualifiés de la mécanique ou travaillant par enlèvement ou formage de métal</v>
      </c>
      <c r="D454" t="s">
        <v>89</v>
      </c>
      <c r="E454" s="2">
        <v>84</v>
      </c>
      <c r="F454" t="s">
        <v>7</v>
      </c>
      <c r="G454" s="20">
        <v>5</v>
      </c>
      <c r="H454" s="20" t="str">
        <f t="shared" si="15"/>
        <v>Très fort</v>
      </c>
      <c r="I454" t="s">
        <v>257</v>
      </c>
      <c r="J454" t="s">
        <v>256</v>
      </c>
      <c r="K454" t="s">
        <v>255</v>
      </c>
      <c r="L454" t="s">
        <v>257</v>
      </c>
      <c r="M454" t="s">
        <v>254</v>
      </c>
      <c r="N454" t="s">
        <v>253</v>
      </c>
    </row>
    <row r="455" spans="1:14" x14ac:dyDescent="0.25">
      <c r="A455">
        <v>2019</v>
      </c>
      <c r="B455" t="s">
        <v>238</v>
      </c>
      <c r="C455" t="str">
        <f t="shared" si="14"/>
        <v>Provence-Alpes-Côte d'AzurOuvriers non qualifiés de la manutention</v>
      </c>
      <c r="D455" t="s">
        <v>99</v>
      </c>
      <c r="E455" s="2">
        <v>93</v>
      </c>
      <c r="F455" t="s">
        <v>17</v>
      </c>
      <c r="G455" s="20">
        <v>3</v>
      </c>
      <c r="H455" s="20" t="str">
        <f t="shared" si="15"/>
        <v>Moyen</v>
      </c>
      <c r="I455" t="s">
        <v>257</v>
      </c>
      <c r="J455" t="s">
        <v>255</v>
      </c>
      <c r="K455" t="s">
        <v>257</v>
      </c>
      <c r="L455" t="s">
        <v>254</v>
      </c>
      <c r="M455" t="s">
        <v>255</v>
      </c>
      <c r="N455" t="s">
        <v>253</v>
      </c>
    </row>
    <row r="456" spans="1:14" x14ac:dyDescent="0.25">
      <c r="A456">
        <v>2019</v>
      </c>
      <c r="B456" t="s">
        <v>238</v>
      </c>
      <c r="C456" t="str">
        <f t="shared" si="14"/>
        <v>CorseOuvriers non qualifiés de la manutention</v>
      </c>
      <c r="D456" t="s">
        <v>99</v>
      </c>
      <c r="E456" s="2">
        <v>94</v>
      </c>
      <c r="F456" t="s">
        <v>11</v>
      </c>
      <c r="G456" s="20">
        <v>4</v>
      </c>
      <c r="H456" s="20" t="str">
        <f t="shared" si="15"/>
        <v>Fort</v>
      </c>
      <c r="I456" t="s">
        <v>257</v>
      </c>
      <c r="J456" t="s">
        <v>256</v>
      </c>
      <c r="K456" t="s">
        <v>257</v>
      </c>
      <c r="L456" t="s">
        <v>254</v>
      </c>
      <c r="M456" t="s">
        <v>255</v>
      </c>
      <c r="N456" t="s">
        <v>253</v>
      </c>
    </row>
    <row r="457" spans="1:14" x14ac:dyDescent="0.25">
      <c r="A457">
        <v>2019</v>
      </c>
      <c r="B457" t="s">
        <v>208</v>
      </c>
      <c r="C457" t="str">
        <f t="shared" si="14"/>
        <v>Île-de-FranceOuviers non qualifiés de la mécanique ou travaillant par enlèvement ou formage de métal</v>
      </c>
      <c r="D457" t="s">
        <v>89</v>
      </c>
      <c r="E457" s="2">
        <v>11</v>
      </c>
      <c r="F457" t="s">
        <v>12</v>
      </c>
      <c r="G457" s="20">
        <v>5</v>
      </c>
      <c r="H457" s="20" t="str">
        <f t="shared" si="15"/>
        <v>Très fort</v>
      </c>
      <c r="I457" t="s">
        <v>257</v>
      </c>
      <c r="J457" t="s">
        <v>256</v>
      </c>
      <c r="K457" t="s">
        <v>253</v>
      </c>
      <c r="L457" t="s">
        <v>254</v>
      </c>
      <c r="M457" t="s">
        <v>254</v>
      </c>
      <c r="N457" t="s">
        <v>253</v>
      </c>
    </row>
    <row r="458" spans="1:14" x14ac:dyDescent="0.25">
      <c r="A458">
        <v>2019</v>
      </c>
      <c r="B458" t="s">
        <v>208</v>
      </c>
      <c r="C458" t="str">
        <f t="shared" si="14"/>
        <v>Centre-Val de LoireOuviers non qualifiés de la mécanique ou travaillant par enlèvement ou formage de métal</v>
      </c>
      <c r="D458" t="s">
        <v>89</v>
      </c>
      <c r="E458" s="2">
        <v>24</v>
      </c>
      <c r="F458" t="s">
        <v>10</v>
      </c>
      <c r="G458" s="20">
        <v>4</v>
      </c>
      <c r="H458" s="20" t="str">
        <f t="shared" si="15"/>
        <v>Fort</v>
      </c>
      <c r="I458" t="s">
        <v>254</v>
      </c>
      <c r="J458" t="s">
        <v>256</v>
      </c>
      <c r="K458" t="s">
        <v>256</v>
      </c>
      <c r="L458" t="s">
        <v>254</v>
      </c>
      <c r="M458" t="s">
        <v>254</v>
      </c>
      <c r="N458" t="s">
        <v>253</v>
      </c>
    </row>
    <row r="459" spans="1:14" x14ac:dyDescent="0.25">
      <c r="A459">
        <v>2019</v>
      </c>
      <c r="B459" t="s">
        <v>208</v>
      </c>
      <c r="C459" t="str">
        <f t="shared" si="14"/>
        <v>Bourgogne-Franche-ComtéOuviers non qualifiés de la mécanique ou travaillant par enlèvement ou formage de métal</v>
      </c>
      <c r="D459" t="s">
        <v>89</v>
      </c>
      <c r="E459" s="2">
        <v>27</v>
      </c>
      <c r="F459" t="s">
        <v>8</v>
      </c>
      <c r="G459" s="20">
        <v>4</v>
      </c>
      <c r="H459" s="20" t="str">
        <f t="shared" si="15"/>
        <v>Fort</v>
      </c>
      <c r="I459" t="s">
        <v>256</v>
      </c>
      <c r="J459" t="s">
        <v>255</v>
      </c>
      <c r="K459" t="s">
        <v>256</v>
      </c>
      <c r="L459" t="s">
        <v>254</v>
      </c>
      <c r="M459" t="s">
        <v>254</v>
      </c>
      <c r="N459" t="s">
        <v>253</v>
      </c>
    </row>
    <row r="460" spans="1:14" x14ac:dyDescent="0.25">
      <c r="A460">
        <v>2019</v>
      </c>
      <c r="B460" t="s">
        <v>208</v>
      </c>
      <c r="C460" t="str">
        <f t="shared" si="14"/>
        <v>NormandieOuviers non qualifiés de la mécanique ou travaillant par enlèvement ou formage de métal</v>
      </c>
      <c r="D460" t="s">
        <v>89</v>
      </c>
      <c r="E460" s="2">
        <v>28</v>
      </c>
      <c r="F460" t="s">
        <v>13</v>
      </c>
      <c r="G460" s="20">
        <v>4</v>
      </c>
      <c r="H460" s="20" t="str">
        <f t="shared" si="15"/>
        <v>Fort</v>
      </c>
      <c r="I460" t="s">
        <v>254</v>
      </c>
      <c r="J460" t="s">
        <v>256</v>
      </c>
      <c r="K460" t="s">
        <v>255</v>
      </c>
      <c r="L460" t="s">
        <v>254</v>
      </c>
      <c r="M460" t="s">
        <v>254</v>
      </c>
      <c r="N460" t="s">
        <v>253</v>
      </c>
    </row>
    <row r="461" spans="1:14" x14ac:dyDescent="0.25">
      <c r="A461">
        <v>2019</v>
      </c>
      <c r="B461" t="s">
        <v>208</v>
      </c>
      <c r="C461" t="str">
        <f t="shared" si="14"/>
        <v>Hauts-de-FranceOuviers non qualifiés de la mécanique ou travaillant par enlèvement ou formage de métal</v>
      </c>
      <c r="D461" t="s">
        <v>89</v>
      </c>
      <c r="E461" s="2">
        <v>32</v>
      </c>
      <c r="F461" t="s">
        <v>18</v>
      </c>
      <c r="G461" s="20">
        <v>4</v>
      </c>
      <c r="H461" s="20" t="str">
        <f t="shared" si="15"/>
        <v>Fort</v>
      </c>
      <c r="I461" t="s">
        <v>254</v>
      </c>
      <c r="J461" t="s">
        <v>255</v>
      </c>
      <c r="K461" t="s">
        <v>256</v>
      </c>
      <c r="L461" t="s">
        <v>254</v>
      </c>
      <c r="M461" t="s">
        <v>254</v>
      </c>
      <c r="N461" t="s">
        <v>253</v>
      </c>
    </row>
    <row r="462" spans="1:14" x14ac:dyDescent="0.25">
      <c r="A462">
        <v>2019</v>
      </c>
      <c r="B462" t="s">
        <v>208</v>
      </c>
      <c r="C462" t="str">
        <f t="shared" si="14"/>
        <v>Grand EstOuviers non qualifiés de la mécanique ou travaillant par enlèvement ou formage de métal</v>
      </c>
      <c r="D462" t="s">
        <v>89</v>
      </c>
      <c r="E462" s="2">
        <v>44</v>
      </c>
      <c r="F462" t="s">
        <v>19</v>
      </c>
      <c r="G462" s="20">
        <v>4</v>
      </c>
      <c r="H462" s="20" t="str">
        <f t="shared" si="15"/>
        <v>Fort</v>
      </c>
      <c r="I462" t="s">
        <v>254</v>
      </c>
      <c r="J462" t="s">
        <v>255</v>
      </c>
      <c r="K462" t="s">
        <v>256</v>
      </c>
      <c r="L462" t="s">
        <v>254</v>
      </c>
      <c r="M462" t="s">
        <v>254</v>
      </c>
      <c r="N462" t="s">
        <v>253</v>
      </c>
    </row>
    <row r="463" spans="1:14" x14ac:dyDescent="0.25">
      <c r="A463">
        <v>2019</v>
      </c>
      <c r="B463" t="s">
        <v>208</v>
      </c>
      <c r="C463" t="str">
        <f t="shared" si="14"/>
        <v>Pays de la LoireOuviers non qualifiés de la mécanique ou travaillant par enlèvement ou formage de métal</v>
      </c>
      <c r="D463" t="s">
        <v>89</v>
      </c>
      <c r="E463" s="2">
        <v>52</v>
      </c>
      <c r="F463" t="s">
        <v>14</v>
      </c>
      <c r="G463" s="20">
        <v>5</v>
      </c>
      <c r="H463" s="20" t="str">
        <f t="shared" si="15"/>
        <v>Très fort</v>
      </c>
      <c r="I463" t="s">
        <v>257</v>
      </c>
      <c r="J463" t="s">
        <v>254</v>
      </c>
      <c r="K463" t="s">
        <v>256</v>
      </c>
      <c r="L463" t="s">
        <v>254</v>
      </c>
      <c r="M463" t="s">
        <v>254</v>
      </c>
      <c r="N463" t="s">
        <v>253</v>
      </c>
    </row>
    <row r="464" spans="1:14" x14ac:dyDescent="0.25">
      <c r="A464">
        <v>2019</v>
      </c>
      <c r="B464" t="s">
        <v>239</v>
      </c>
      <c r="C464" t="str">
        <f t="shared" si="14"/>
        <v>BretagneOuvriers qualifiés de la manutention</v>
      </c>
      <c r="D464" t="s">
        <v>49</v>
      </c>
      <c r="E464" s="2">
        <v>53</v>
      </c>
      <c r="F464" t="s">
        <v>9</v>
      </c>
      <c r="G464" s="20">
        <v>4</v>
      </c>
      <c r="H464" s="20" t="str">
        <f t="shared" si="15"/>
        <v>Fort</v>
      </c>
      <c r="I464" t="s">
        <v>255</v>
      </c>
      <c r="J464" t="s">
        <v>256</v>
      </c>
      <c r="K464" t="s">
        <v>254</v>
      </c>
      <c r="L464" t="s">
        <v>254</v>
      </c>
      <c r="M464" t="s">
        <v>253</v>
      </c>
      <c r="N464" t="s">
        <v>253</v>
      </c>
    </row>
    <row r="465" spans="1:14" x14ac:dyDescent="0.25">
      <c r="A465">
        <v>2019</v>
      </c>
      <c r="B465" t="s">
        <v>208</v>
      </c>
      <c r="C465" t="str">
        <f t="shared" si="14"/>
        <v>Nouvelle AquitaineOuviers non qualifiés de la mécanique ou travaillant par enlèvement ou formage de métal</v>
      </c>
      <c r="D465" t="s">
        <v>89</v>
      </c>
      <c r="E465" s="2">
        <v>75</v>
      </c>
      <c r="F465" t="s">
        <v>165</v>
      </c>
      <c r="G465" s="20">
        <v>5</v>
      </c>
      <c r="H465" s="20" t="str">
        <f t="shared" si="15"/>
        <v>Très fort</v>
      </c>
      <c r="I465" t="s">
        <v>257</v>
      </c>
      <c r="J465" t="s">
        <v>254</v>
      </c>
      <c r="K465" t="s">
        <v>255</v>
      </c>
      <c r="L465" t="s">
        <v>254</v>
      </c>
      <c r="M465" t="s">
        <v>254</v>
      </c>
      <c r="N465" t="s">
        <v>253</v>
      </c>
    </row>
    <row r="466" spans="1:14" x14ac:dyDescent="0.25">
      <c r="A466">
        <v>2019</v>
      </c>
      <c r="B466" t="s">
        <v>208</v>
      </c>
      <c r="C466" t="str">
        <f t="shared" si="14"/>
        <v>OccitanieOuviers non qualifiés de la mécanique ou travaillant par enlèvement ou formage de métal</v>
      </c>
      <c r="D466" t="s">
        <v>89</v>
      </c>
      <c r="E466" s="2">
        <v>76</v>
      </c>
      <c r="F466" t="s">
        <v>15</v>
      </c>
      <c r="G466" s="20">
        <v>5</v>
      </c>
      <c r="H466" s="20" t="str">
        <f t="shared" si="15"/>
        <v>Très fort</v>
      </c>
      <c r="I466" t="s">
        <v>257</v>
      </c>
      <c r="J466" t="s">
        <v>256</v>
      </c>
      <c r="K466" t="s">
        <v>255</v>
      </c>
      <c r="L466" t="s">
        <v>254</v>
      </c>
      <c r="M466" t="s">
        <v>254</v>
      </c>
      <c r="N466" t="s">
        <v>253</v>
      </c>
    </row>
    <row r="467" spans="1:14" x14ac:dyDescent="0.25">
      <c r="A467">
        <v>2019</v>
      </c>
      <c r="B467" t="s">
        <v>208</v>
      </c>
      <c r="C467" t="str">
        <f t="shared" si="14"/>
        <v>Auvergne-Rhône-AlpesOuviers non qualifiés de la mécanique ou travaillant par enlèvement ou formage de métal</v>
      </c>
      <c r="D467" t="s">
        <v>89</v>
      </c>
      <c r="E467" s="2">
        <v>84</v>
      </c>
      <c r="F467" t="s">
        <v>7</v>
      </c>
      <c r="G467" s="20">
        <v>5</v>
      </c>
      <c r="H467" s="20" t="str">
        <f t="shared" si="15"/>
        <v>Très fort</v>
      </c>
      <c r="I467" t="s">
        <v>257</v>
      </c>
      <c r="J467" t="s">
        <v>254</v>
      </c>
      <c r="K467" t="s">
        <v>256</v>
      </c>
      <c r="L467" t="s">
        <v>254</v>
      </c>
      <c r="M467" t="s">
        <v>254</v>
      </c>
      <c r="N467" t="s">
        <v>253</v>
      </c>
    </row>
    <row r="468" spans="1:14" x14ac:dyDescent="0.25">
      <c r="A468">
        <v>2019</v>
      </c>
      <c r="B468" t="s">
        <v>239</v>
      </c>
      <c r="C468" t="str">
        <f t="shared" si="14"/>
        <v>Provence-Alpes-Côte d'AzurOuvriers qualifiés de la manutention</v>
      </c>
      <c r="D468" t="s">
        <v>49</v>
      </c>
      <c r="E468" s="2">
        <v>93</v>
      </c>
      <c r="F468" t="s">
        <v>17</v>
      </c>
      <c r="G468" s="20">
        <v>4</v>
      </c>
      <c r="H468" s="20" t="str">
        <f t="shared" si="15"/>
        <v>Fort</v>
      </c>
      <c r="I468" t="s">
        <v>255</v>
      </c>
      <c r="J468" t="s">
        <v>255</v>
      </c>
      <c r="K468" t="s">
        <v>254</v>
      </c>
      <c r="L468" t="s">
        <v>254</v>
      </c>
      <c r="M468" t="s">
        <v>253</v>
      </c>
      <c r="N468" t="s">
        <v>253</v>
      </c>
    </row>
    <row r="469" spans="1:14" x14ac:dyDescent="0.25">
      <c r="A469">
        <v>2019</v>
      </c>
      <c r="B469" t="s">
        <v>239</v>
      </c>
      <c r="C469" t="str">
        <f t="shared" si="14"/>
        <v>CorseOuvriers qualifiés de la manutention</v>
      </c>
      <c r="D469" t="s">
        <v>49</v>
      </c>
      <c r="E469" s="2">
        <v>94</v>
      </c>
      <c r="F469" t="s">
        <v>11</v>
      </c>
      <c r="G469" s="20">
        <v>5</v>
      </c>
      <c r="H469" s="20" t="str">
        <f t="shared" si="15"/>
        <v>Très fort</v>
      </c>
      <c r="I469" t="s">
        <v>255</v>
      </c>
      <c r="J469" t="s">
        <v>254</v>
      </c>
      <c r="K469" t="s">
        <v>256</v>
      </c>
      <c r="L469" t="s">
        <v>254</v>
      </c>
      <c r="M469" t="s">
        <v>253</v>
      </c>
      <c r="N469" t="s">
        <v>253</v>
      </c>
    </row>
    <row r="470" spans="1:14" x14ac:dyDescent="0.25">
      <c r="A470">
        <v>2019</v>
      </c>
      <c r="B470" t="s">
        <v>230</v>
      </c>
      <c r="C470" t="str">
        <f t="shared" si="14"/>
        <v>Île-de-FranceOuvriers des industries graphiques</v>
      </c>
      <c r="D470" t="s">
        <v>64</v>
      </c>
      <c r="E470" s="2">
        <v>11</v>
      </c>
      <c r="F470" t="s">
        <v>12</v>
      </c>
      <c r="G470" s="20">
        <v>5</v>
      </c>
      <c r="H470" s="20" t="str">
        <f t="shared" si="15"/>
        <v>Très fort</v>
      </c>
      <c r="I470" t="s">
        <v>255</v>
      </c>
      <c r="J470" t="s">
        <v>255</v>
      </c>
      <c r="K470" t="s">
        <v>255</v>
      </c>
      <c r="L470" t="s">
        <v>254</v>
      </c>
      <c r="M470" t="s">
        <v>256</v>
      </c>
      <c r="N470" t="s">
        <v>256</v>
      </c>
    </row>
    <row r="471" spans="1:14" x14ac:dyDescent="0.25">
      <c r="A471">
        <v>2019</v>
      </c>
      <c r="B471" t="s">
        <v>230</v>
      </c>
      <c r="C471" t="str">
        <f t="shared" si="14"/>
        <v>Centre-Val de LoireOuvriers des industries graphiques</v>
      </c>
      <c r="D471" t="s">
        <v>64</v>
      </c>
      <c r="E471" s="2">
        <v>24</v>
      </c>
      <c r="F471" t="s">
        <v>10</v>
      </c>
      <c r="G471" s="20">
        <v>5</v>
      </c>
      <c r="H471" s="20" t="str">
        <f t="shared" si="15"/>
        <v>Très fort</v>
      </c>
      <c r="I471" t="s">
        <v>253</v>
      </c>
      <c r="J471" t="s">
        <v>254</v>
      </c>
      <c r="K471" t="s">
        <v>256</v>
      </c>
      <c r="L471" t="s">
        <v>254</v>
      </c>
      <c r="M471" t="s">
        <v>256</v>
      </c>
      <c r="N471" t="s">
        <v>256</v>
      </c>
    </row>
    <row r="472" spans="1:14" x14ac:dyDescent="0.25">
      <c r="A472">
        <v>2019</v>
      </c>
      <c r="B472" t="s">
        <v>230</v>
      </c>
      <c r="C472" t="str">
        <f t="shared" si="14"/>
        <v>Bourgogne-Franche-ComtéOuvriers des industries graphiques</v>
      </c>
      <c r="D472" t="s">
        <v>64</v>
      </c>
      <c r="E472" s="2">
        <v>27</v>
      </c>
      <c r="F472" t="s">
        <v>8</v>
      </c>
      <c r="G472" s="20">
        <v>5</v>
      </c>
      <c r="H472" s="20" t="str">
        <f t="shared" si="15"/>
        <v>Très fort</v>
      </c>
      <c r="I472" t="s">
        <v>253</v>
      </c>
      <c r="J472" t="s">
        <v>254</v>
      </c>
      <c r="K472" t="s">
        <v>256</v>
      </c>
      <c r="L472" t="s">
        <v>254</v>
      </c>
      <c r="M472" t="s">
        <v>256</v>
      </c>
      <c r="N472" t="s">
        <v>256</v>
      </c>
    </row>
    <row r="473" spans="1:14" x14ac:dyDescent="0.25">
      <c r="A473">
        <v>2019</v>
      </c>
      <c r="B473" t="s">
        <v>230</v>
      </c>
      <c r="C473" t="str">
        <f t="shared" si="14"/>
        <v>NormandieOuvriers des industries graphiques</v>
      </c>
      <c r="D473" t="s">
        <v>64</v>
      </c>
      <c r="E473" s="2">
        <v>28</v>
      </c>
      <c r="F473" t="s">
        <v>13</v>
      </c>
      <c r="G473" s="20">
        <v>1</v>
      </c>
      <c r="H473" s="20" t="str">
        <f t="shared" si="15"/>
        <v>Très faible</v>
      </c>
      <c r="I473" t="s">
        <v>256</v>
      </c>
      <c r="J473" t="s">
        <v>254</v>
      </c>
      <c r="K473" t="s">
        <v>256</v>
      </c>
      <c r="L473" t="s">
        <v>254</v>
      </c>
      <c r="M473" t="s">
        <v>256</v>
      </c>
      <c r="N473" t="s">
        <v>256</v>
      </c>
    </row>
    <row r="474" spans="1:14" x14ac:dyDescent="0.25">
      <c r="A474">
        <v>2019</v>
      </c>
      <c r="B474" t="s">
        <v>230</v>
      </c>
      <c r="C474" t="str">
        <f t="shared" si="14"/>
        <v>Hauts-de-FranceOuvriers des industries graphiques</v>
      </c>
      <c r="D474" t="s">
        <v>64</v>
      </c>
      <c r="E474" s="2">
        <v>32</v>
      </c>
      <c r="F474" t="s">
        <v>18</v>
      </c>
      <c r="G474" s="20">
        <v>5</v>
      </c>
      <c r="H474" s="20" t="str">
        <f t="shared" si="15"/>
        <v>Très fort</v>
      </c>
      <c r="I474" t="s">
        <v>255</v>
      </c>
      <c r="J474" t="s">
        <v>256</v>
      </c>
      <c r="K474" t="s">
        <v>254</v>
      </c>
      <c r="L474" t="s">
        <v>254</v>
      </c>
      <c r="M474" t="s">
        <v>256</v>
      </c>
      <c r="N474" t="s">
        <v>256</v>
      </c>
    </row>
    <row r="475" spans="1:14" x14ac:dyDescent="0.25">
      <c r="A475">
        <v>2019</v>
      </c>
      <c r="B475" t="s">
        <v>230</v>
      </c>
      <c r="C475" t="str">
        <f t="shared" si="14"/>
        <v>Grand EstOuvriers des industries graphiques</v>
      </c>
      <c r="D475" t="s">
        <v>64</v>
      </c>
      <c r="E475" s="2">
        <v>44</v>
      </c>
      <c r="F475" t="s">
        <v>19</v>
      </c>
      <c r="G475" s="20">
        <v>2</v>
      </c>
      <c r="H475" s="20" t="str">
        <f t="shared" si="15"/>
        <v>Faible</v>
      </c>
      <c r="I475" t="s">
        <v>253</v>
      </c>
      <c r="J475" t="s">
        <v>254</v>
      </c>
      <c r="K475" t="s">
        <v>256</v>
      </c>
      <c r="L475" t="s">
        <v>254</v>
      </c>
      <c r="M475" t="s">
        <v>256</v>
      </c>
      <c r="N475" t="s">
        <v>256</v>
      </c>
    </row>
    <row r="476" spans="1:14" x14ac:dyDescent="0.25">
      <c r="A476">
        <v>2019</v>
      </c>
      <c r="B476" t="s">
        <v>230</v>
      </c>
      <c r="C476" t="str">
        <f t="shared" si="14"/>
        <v>Pays de la LoireOuvriers des industries graphiques</v>
      </c>
      <c r="D476" t="s">
        <v>64</v>
      </c>
      <c r="E476" s="2">
        <v>52</v>
      </c>
      <c r="F476" t="s">
        <v>14</v>
      </c>
      <c r="G476" s="20">
        <v>5</v>
      </c>
      <c r="H476" s="20" t="str">
        <f t="shared" si="15"/>
        <v>Très fort</v>
      </c>
      <c r="I476" t="s">
        <v>255</v>
      </c>
      <c r="J476" t="s">
        <v>254</v>
      </c>
      <c r="K476" t="s">
        <v>256</v>
      </c>
      <c r="L476" t="s">
        <v>254</v>
      </c>
      <c r="M476" t="s">
        <v>256</v>
      </c>
      <c r="N476" t="s">
        <v>256</v>
      </c>
    </row>
    <row r="477" spans="1:14" x14ac:dyDescent="0.25">
      <c r="A477">
        <v>2019</v>
      </c>
      <c r="B477" t="s">
        <v>211</v>
      </c>
      <c r="C477" t="str">
        <f t="shared" si="14"/>
        <v>BretagneConducteurs de véhicules</v>
      </c>
      <c r="D477" t="s">
        <v>57</v>
      </c>
      <c r="E477" s="2">
        <v>53</v>
      </c>
      <c r="F477" t="s">
        <v>9</v>
      </c>
      <c r="G477" s="20">
        <v>5</v>
      </c>
      <c r="H477" s="20" t="str">
        <f t="shared" si="15"/>
        <v>Très fort</v>
      </c>
      <c r="I477" t="s">
        <v>256</v>
      </c>
      <c r="J477" t="s">
        <v>254</v>
      </c>
      <c r="K477" t="s">
        <v>256</v>
      </c>
      <c r="L477" t="s">
        <v>254</v>
      </c>
      <c r="M477" t="s">
        <v>255</v>
      </c>
      <c r="N477" t="s">
        <v>255</v>
      </c>
    </row>
    <row r="478" spans="1:14" x14ac:dyDescent="0.25">
      <c r="A478">
        <v>2019</v>
      </c>
      <c r="B478" t="s">
        <v>230</v>
      </c>
      <c r="C478" t="str">
        <f t="shared" si="14"/>
        <v>Nouvelle AquitaineOuvriers des industries graphiques</v>
      </c>
      <c r="D478" t="s">
        <v>64</v>
      </c>
      <c r="E478" s="2">
        <v>75</v>
      </c>
      <c r="F478" t="s">
        <v>165</v>
      </c>
      <c r="G478" s="20">
        <v>2</v>
      </c>
      <c r="H478" s="20" t="str">
        <f t="shared" si="15"/>
        <v>Faible</v>
      </c>
      <c r="I478" t="s">
        <v>255</v>
      </c>
      <c r="J478" t="s">
        <v>254</v>
      </c>
      <c r="K478" t="s">
        <v>256</v>
      </c>
      <c r="L478" t="s">
        <v>254</v>
      </c>
      <c r="M478" t="s">
        <v>256</v>
      </c>
      <c r="N478" t="s">
        <v>256</v>
      </c>
    </row>
    <row r="479" spans="1:14" x14ac:dyDescent="0.25">
      <c r="A479">
        <v>2019</v>
      </c>
      <c r="B479" t="s">
        <v>230</v>
      </c>
      <c r="C479" t="str">
        <f t="shared" si="14"/>
        <v>OccitanieOuvriers des industries graphiques</v>
      </c>
      <c r="D479" t="s">
        <v>64</v>
      </c>
      <c r="E479" s="2">
        <v>76</v>
      </c>
      <c r="F479" t="s">
        <v>15</v>
      </c>
      <c r="G479" s="20">
        <v>5</v>
      </c>
      <c r="H479" s="20" t="str">
        <f t="shared" si="15"/>
        <v>Très fort</v>
      </c>
      <c r="I479" t="s">
        <v>256</v>
      </c>
      <c r="J479" t="s">
        <v>255</v>
      </c>
      <c r="K479" t="s">
        <v>255</v>
      </c>
      <c r="L479" t="s">
        <v>254</v>
      </c>
      <c r="M479" t="s">
        <v>256</v>
      </c>
      <c r="N479" t="s">
        <v>256</v>
      </c>
    </row>
    <row r="480" spans="1:14" x14ac:dyDescent="0.25">
      <c r="A480">
        <v>2019</v>
      </c>
      <c r="B480" t="s">
        <v>230</v>
      </c>
      <c r="C480" t="str">
        <f t="shared" si="14"/>
        <v>Auvergne-Rhône-AlpesOuvriers des industries graphiques</v>
      </c>
      <c r="D480" t="s">
        <v>64</v>
      </c>
      <c r="E480" s="2">
        <v>84</v>
      </c>
      <c r="F480" t="s">
        <v>7</v>
      </c>
      <c r="G480" s="20">
        <v>5</v>
      </c>
      <c r="H480" s="20" t="str">
        <f t="shared" si="15"/>
        <v>Très fort</v>
      </c>
      <c r="I480" t="s">
        <v>255</v>
      </c>
      <c r="J480" t="s">
        <v>254</v>
      </c>
      <c r="K480" t="s">
        <v>255</v>
      </c>
      <c r="L480" t="s">
        <v>254</v>
      </c>
      <c r="M480" t="s">
        <v>256</v>
      </c>
      <c r="N480" t="s">
        <v>256</v>
      </c>
    </row>
    <row r="481" spans="1:14" x14ac:dyDescent="0.25">
      <c r="A481">
        <v>2019</v>
      </c>
      <c r="B481" t="s">
        <v>211</v>
      </c>
      <c r="C481" t="str">
        <f t="shared" si="14"/>
        <v>Provence-Alpes-Côte d'AzurConducteurs de véhicules</v>
      </c>
      <c r="D481" t="s">
        <v>57</v>
      </c>
      <c r="E481" s="2">
        <v>93</v>
      </c>
      <c r="F481" t="s">
        <v>17</v>
      </c>
      <c r="G481" s="20">
        <v>5</v>
      </c>
      <c r="H481" s="20" t="str">
        <f t="shared" si="15"/>
        <v>Très fort</v>
      </c>
      <c r="I481" t="s">
        <v>254</v>
      </c>
      <c r="J481" t="s">
        <v>255</v>
      </c>
      <c r="K481" t="s">
        <v>254</v>
      </c>
      <c r="L481" t="s">
        <v>254</v>
      </c>
      <c r="M481" t="s">
        <v>256</v>
      </c>
      <c r="N481" t="s">
        <v>255</v>
      </c>
    </row>
    <row r="482" spans="1:14" x14ac:dyDescent="0.25">
      <c r="A482">
        <v>2019</v>
      </c>
      <c r="B482" t="s">
        <v>211</v>
      </c>
      <c r="C482" t="str">
        <f t="shared" si="14"/>
        <v>CorseConducteurs de véhicules</v>
      </c>
      <c r="D482" t="s">
        <v>57</v>
      </c>
      <c r="E482" s="2">
        <v>94</v>
      </c>
      <c r="F482" t="s">
        <v>11</v>
      </c>
      <c r="G482" s="20">
        <v>4</v>
      </c>
      <c r="H482" s="20" t="str">
        <f t="shared" si="15"/>
        <v>Fort</v>
      </c>
      <c r="I482" t="s">
        <v>254</v>
      </c>
      <c r="J482" t="s">
        <v>256</v>
      </c>
      <c r="K482" t="s">
        <v>257</v>
      </c>
      <c r="L482" t="s">
        <v>254</v>
      </c>
      <c r="M482" t="s">
        <v>255</v>
      </c>
      <c r="N482" t="s">
        <v>255</v>
      </c>
    </row>
    <row r="483" spans="1:14" x14ac:dyDescent="0.25">
      <c r="A483">
        <v>2019</v>
      </c>
      <c r="B483" t="s">
        <v>224</v>
      </c>
      <c r="C483" t="str">
        <f t="shared" si="14"/>
        <v>Île-de-FranceOuvriers du textile et du cuir</v>
      </c>
      <c r="D483" t="s">
        <v>53</v>
      </c>
      <c r="E483" s="2">
        <v>11</v>
      </c>
      <c r="F483" t="s">
        <v>12</v>
      </c>
      <c r="G483" s="20">
        <v>3</v>
      </c>
      <c r="H483" s="20" t="str">
        <f t="shared" si="15"/>
        <v>Moyen</v>
      </c>
      <c r="I483" t="s">
        <v>257</v>
      </c>
      <c r="J483" t="s">
        <v>253</v>
      </c>
      <c r="K483" t="s">
        <v>256</v>
      </c>
      <c r="L483" t="s">
        <v>257</v>
      </c>
      <c r="M483" t="s">
        <v>254</v>
      </c>
      <c r="N483" t="s">
        <v>254</v>
      </c>
    </row>
    <row r="484" spans="1:14" x14ac:dyDescent="0.25">
      <c r="A484">
        <v>2019</v>
      </c>
      <c r="B484" t="s">
        <v>224</v>
      </c>
      <c r="C484" t="str">
        <f t="shared" si="14"/>
        <v>Centre-Val de LoireOuvriers du textile et du cuir</v>
      </c>
      <c r="D484" t="s">
        <v>53</v>
      </c>
      <c r="E484" s="2">
        <v>24</v>
      </c>
      <c r="F484" t="s">
        <v>10</v>
      </c>
      <c r="G484" s="20">
        <v>4</v>
      </c>
      <c r="H484" s="20" t="str">
        <f t="shared" si="15"/>
        <v>Fort</v>
      </c>
      <c r="I484" t="s">
        <v>257</v>
      </c>
      <c r="J484" t="s">
        <v>253</v>
      </c>
      <c r="K484" t="s">
        <v>256</v>
      </c>
      <c r="L484" t="s">
        <v>257</v>
      </c>
      <c r="M484" t="s">
        <v>254</v>
      </c>
      <c r="N484" t="s">
        <v>254</v>
      </c>
    </row>
    <row r="485" spans="1:14" x14ac:dyDescent="0.25">
      <c r="A485">
        <v>2019</v>
      </c>
      <c r="B485" t="s">
        <v>224</v>
      </c>
      <c r="C485" t="str">
        <f t="shared" si="14"/>
        <v>Bourgogne-Franche-ComtéOuvriers du textile et du cuir</v>
      </c>
      <c r="D485" t="s">
        <v>53</v>
      </c>
      <c r="E485" s="2">
        <v>27</v>
      </c>
      <c r="F485" t="s">
        <v>8</v>
      </c>
      <c r="G485" s="20">
        <v>3</v>
      </c>
      <c r="H485" s="20" t="str">
        <f t="shared" si="15"/>
        <v>Moyen</v>
      </c>
      <c r="I485" t="s">
        <v>257</v>
      </c>
      <c r="J485" t="s">
        <v>253</v>
      </c>
      <c r="K485" t="s">
        <v>256</v>
      </c>
      <c r="L485" t="s">
        <v>257</v>
      </c>
      <c r="M485" t="s">
        <v>254</v>
      </c>
      <c r="N485" t="s">
        <v>254</v>
      </c>
    </row>
    <row r="486" spans="1:14" x14ac:dyDescent="0.25">
      <c r="A486">
        <v>2019</v>
      </c>
      <c r="B486" t="s">
        <v>224</v>
      </c>
      <c r="C486" t="str">
        <f t="shared" si="14"/>
        <v>NormandieOuvriers du textile et du cuir</v>
      </c>
      <c r="D486" t="s">
        <v>53</v>
      </c>
      <c r="E486" s="2">
        <v>28</v>
      </c>
      <c r="F486" t="s">
        <v>13</v>
      </c>
      <c r="G486" s="20">
        <v>4</v>
      </c>
      <c r="H486" s="20" t="str">
        <f t="shared" si="15"/>
        <v>Fort</v>
      </c>
      <c r="I486" t="s">
        <v>257</v>
      </c>
      <c r="J486" t="s">
        <v>253</v>
      </c>
      <c r="K486" t="s">
        <v>254</v>
      </c>
      <c r="L486" t="s">
        <v>257</v>
      </c>
      <c r="M486" t="s">
        <v>254</v>
      </c>
      <c r="N486" t="s">
        <v>254</v>
      </c>
    </row>
    <row r="487" spans="1:14" x14ac:dyDescent="0.25">
      <c r="A487">
        <v>2019</v>
      </c>
      <c r="B487" t="s">
        <v>224</v>
      </c>
      <c r="C487" t="str">
        <f t="shared" si="14"/>
        <v>Hauts-de-FranceOuvriers du textile et du cuir</v>
      </c>
      <c r="D487" t="s">
        <v>53</v>
      </c>
      <c r="E487" s="2">
        <v>32</v>
      </c>
      <c r="F487" t="s">
        <v>18</v>
      </c>
      <c r="G487" s="20">
        <v>1</v>
      </c>
      <c r="H487" s="20" t="str">
        <f t="shared" si="15"/>
        <v>Très faible</v>
      </c>
      <c r="I487" t="s">
        <v>257</v>
      </c>
      <c r="J487" t="s">
        <v>253</v>
      </c>
      <c r="K487" t="s">
        <v>254</v>
      </c>
      <c r="L487" t="s">
        <v>257</v>
      </c>
      <c r="M487" t="s">
        <v>254</v>
      </c>
      <c r="N487" t="s">
        <v>254</v>
      </c>
    </row>
    <row r="488" spans="1:14" x14ac:dyDescent="0.25">
      <c r="A488">
        <v>2019</v>
      </c>
      <c r="B488" t="s">
        <v>224</v>
      </c>
      <c r="C488" t="str">
        <f t="shared" si="14"/>
        <v>Grand EstOuvriers du textile et du cuir</v>
      </c>
      <c r="D488" t="s">
        <v>53</v>
      </c>
      <c r="E488" s="2">
        <v>44</v>
      </c>
      <c r="F488" t="s">
        <v>19</v>
      </c>
      <c r="G488" s="20">
        <v>4</v>
      </c>
      <c r="H488" s="20" t="str">
        <f t="shared" si="15"/>
        <v>Fort</v>
      </c>
      <c r="I488" t="s">
        <v>254</v>
      </c>
      <c r="J488" t="s">
        <v>253</v>
      </c>
      <c r="K488" t="s">
        <v>257</v>
      </c>
      <c r="L488" t="s">
        <v>257</v>
      </c>
      <c r="M488" t="s">
        <v>254</v>
      </c>
      <c r="N488" t="s">
        <v>254</v>
      </c>
    </row>
    <row r="489" spans="1:14" x14ac:dyDescent="0.25">
      <c r="A489">
        <v>2019</v>
      </c>
      <c r="B489" t="s">
        <v>224</v>
      </c>
      <c r="C489" t="str">
        <f t="shared" si="14"/>
        <v>Pays de la LoireOuvriers du textile et du cuir</v>
      </c>
      <c r="D489" t="s">
        <v>53</v>
      </c>
      <c r="E489" s="2">
        <v>52</v>
      </c>
      <c r="F489" t="s">
        <v>14</v>
      </c>
      <c r="G489" s="20">
        <v>4</v>
      </c>
      <c r="H489" s="20" t="str">
        <f t="shared" si="15"/>
        <v>Fort</v>
      </c>
      <c r="I489" t="s">
        <v>257</v>
      </c>
      <c r="J489" t="s">
        <v>256</v>
      </c>
      <c r="K489" t="s">
        <v>256</v>
      </c>
      <c r="L489" t="s">
        <v>257</v>
      </c>
      <c r="M489" t="s">
        <v>254</v>
      </c>
      <c r="N489" t="s">
        <v>254</v>
      </c>
    </row>
    <row r="490" spans="1:14" x14ac:dyDescent="0.25">
      <c r="A490">
        <v>2019</v>
      </c>
      <c r="B490" t="s">
        <v>185</v>
      </c>
      <c r="C490" t="str">
        <f t="shared" si="14"/>
        <v>BretagneAgents d'exploitation des transports</v>
      </c>
      <c r="D490" t="s">
        <v>47</v>
      </c>
      <c r="E490" s="2">
        <v>53</v>
      </c>
      <c r="F490" t="s">
        <v>9</v>
      </c>
      <c r="G490" s="20">
        <v>5</v>
      </c>
      <c r="H490" s="20" t="str">
        <f t="shared" si="15"/>
        <v>Très fort</v>
      </c>
      <c r="I490" t="s">
        <v>254</v>
      </c>
      <c r="J490" t="s">
        <v>256</v>
      </c>
      <c r="K490" t="s">
        <v>256</v>
      </c>
      <c r="L490" t="s">
        <v>255</v>
      </c>
      <c r="M490" t="s">
        <v>256</v>
      </c>
      <c r="N490" t="s">
        <v>255</v>
      </c>
    </row>
    <row r="491" spans="1:14" x14ac:dyDescent="0.25">
      <c r="A491">
        <v>2019</v>
      </c>
      <c r="B491" t="s">
        <v>224</v>
      </c>
      <c r="C491" t="str">
        <f t="shared" si="14"/>
        <v>Nouvelle AquitaineOuvriers du textile et du cuir</v>
      </c>
      <c r="D491" t="s">
        <v>53</v>
      </c>
      <c r="E491" s="2">
        <v>75</v>
      </c>
      <c r="F491" t="s">
        <v>165</v>
      </c>
      <c r="G491" s="20">
        <v>4</v>
      </c>
      <c r="H491" s="20" t="str">
        <f t="shared" si="15"/>
        <v>Fort</v>
      </c>
      <c r="I491" t="s">
        <v>257</v>
      </c>
      <c r="J491" t="s">
        <v>253</v>
      </c>
      <c r="K491" t="s">
        <v>254</v>
      </c>
      <c r="L491" t="s">
        <v>257</v>
      </c>
      <c r="M491" t="s">
        <v>254</v>
      </c>
      <c r="N491" t="s">
        <v>254</v>
      </c>
    </row>
    <row r="492" spans="1:14" x14ac:dyDescent="0.25">
      <c r="A492">
        <v>2019</v>
      </c>
      <c r="B492" t="s">
        <v>224</v>
      </c>
      <c r="C492" t="str">
        <f t="shared" si="14"/>
        <v>OccitanieOuvriers du textile et du cuir</v>
      </c>
      <c r="D492" t="s">
        <v>53</v>
      </c>
      <c r="E492" s="2">
        <v>76</v>
      </c>
      <c r="F492" t="s">
        <v>15</v>
      </c>
      <c r="G492" s="20">
        <v>3</v>
      </c>
      <c r="H492" s="20" t="str">
        <f t="shared" si="15"/>
        <v>Moyen</v>
      </c>
      <c r="I492" t="s">
        <v>257</v>
      </c>
      <c r="J492" t="s">
        <v>253</v>
      </c>
      <c r="K492" t="s">
        <v>256</v>
      </c>
      <c r="L492" t="s">
        <v>257</v>
      </c>
      <c r="M492" t="s">
        <v>254</v>
      </c>
      <c r="N492" t="s">
        <v>254</v>
      </c>
    </row>
    <row r="493" spans="1:14" x14ac:dyDescent="0.25">
      <c r="A493">
        <v>2019</v>
      </c>
      <c r="B493" t="s">
        <v>224</v>
      </c>
      <c r="C493" t="str">
        <f t="shared" si="14"/>
        <v>Auvergne-Rhône-AlpesOuvriers du textile et du cuir</v>
      </c>
      <c r="D493" t="s">
        <v>53</v>
      </c>
      <c r="E493" s="2">
        <v>84</v>
      </c>
      <c r="F493" t="s">
        <v>7</v>
      </c>
      <c r="G493" s="20">
        <v>4</v>
      </c>
      <c r="H493" s="20" t="str">
        <f t="shared" si="15"/>
        <v>Fort</v>
      </c>
      <c r="I493" t="s">
        <v>257</v>
      </c>
      <c r="J493" t="s">
        <v>255</v>
      </c>
      <c r="K493" t="s">
        <v>254</v>
      </c>
      <c r="L493" t="s">
        <v>257</v>
      </c>
      <c r="M493" t="s">
        <v>254</v>
      </c>
      <c r="N493" t="s">
        <v>254</v>
      </c>
    </row>
    <row r="494" spans="1:14" x14ac:dyDescent="0.25">
      <c r="A494">
        <v>2019</v>
      </c>
      <c r="B494" t="s">
        <v>185</v>
      </c>
      <c r="C494" t="str">
        <f t="shared" si="14"/>
        <v>Provence-Alpes-Côte d'AzurAgents d'exploitation des transports</v>
      </c>
      <c r="D494" t="s">
        <v>47</v>
      </c>
      <c r="E494" s="2">
        <v>93</v>
      </c>
      <c r="F494" t="s">
        <v>17</v>
      </c>
      <c r="G494" s="20">
        <v>3</v>
      </c>
      <c r="H494" s="20" t="str">
        <f t="shared" si="15"/>
        <v>Moyen</v>
      </c>
      <c r="I494" t="s">
        <v>254</v>
      </c>
      <c r="J494" t="s">
        <v>256</v>
      </c>
      <c r="K494" t="s">
        <v>255</v>
      </c>
      <c r="L494" t="s">
        <v>256</v>
      </c>
      <c r="M494" t="s">
        <v>254</v>
      </c>
      <c r="N494" t="s">
        <v>255</v>
      </c>
    </row>
    <row r="495" spans="1:14" x14ac:dyDescent="0.25">
      <c r="A495">
        <v>2019</v>
      </c>
      <c r="B495" t="s">
        <v>185</v>
      </c>
      <c r="C495" t="str">
        <f t="shared" si="14"/>
        <v>CorseAgents d'exploitation des transports</v>
      </c>
      <c r="D495" t="s">
        <v>47</v>
      </c>
      <c r="E495" s="2">
        <v>94</v>
      </c>
      <c r="F495" t="s">
        <v>11</v>
      </c>
      <c r="G495" s="20">
        <v>4</v>
      </c>
      <c r="H495" s="20" t="str">
        <f t="shared" si="15"/>
        <v>Fort</v>
      </c>
      <c r="I495" t="s">
        <v>257</v>
      </c>
      <c r="J495" t="s">
        <v>256</v>
      </c>
      <c r="K495" t="s">
        <v>254</v>
      </c>
      <c r="L495" t="s">
        <v>255</v>
      </c>
      <c r="M495" t="s">
        <v>254</v>
      </c>
      <c r="N495" t="s">
        <v>255</v>
      </c>
    </row>
    <row r="496" spans="1:14" x14ac:dyDescent="0.25">
      <c r="A496">
        <v>2019</v>
      </c>
      <c r="B496" t="s">
        <v>224</v>
      </c>
      <c r="C496" t="str">
        <f t="shared" si="14"/>
        <v>Île-de-FranceOuvriers du textile et du cuir</v>
      </c>
      <c r="D496" t="s">
        <v>53</v>
      </c>
      <c r="E496" s="2">
        <v>11</v>
      </c>
      <c r="F496" t="s">
        <v>12</v>
      </c>
      <c r="G496" s="20">
        <v>5</v>
      </c>
      <c r="H496" s="20" t="str">
        <f t="shared" si="15"/>
        <v>Très fort</v>
      </c>
      <c r="I496" t="s">
        <v>253</v>
      </c>
      <c r="J496" t="s">
        <v>253</v>
      </c>
      <c r="K496" t="s">
        <v>253</v>
      </c>
      <c r="L496" t="s">
        <v>253</v>
      </c>
      <c r="M496" t="s">
        <v>257</v>
      </c>
      <c r="N496" t="s">
        <v>254</v>
      </c>
    </row>
    <row r="497" spans="1:14" x14ac:dyDescent="0.25">
      <c r="A497">
        <v>2019</v>
      </c>
      <c r="B497" t="s">
        <v>224</v>
      </c>
      <c r="C497" t="str">
        <f t="shared" si="14"/>
        <v>Centre-Val de LoireOuvriers du textile et du cuir</v>
      </c>
      <c r="D497" t="s">
        <v>53</v>
      </c>
      <c r="E497" s="2">
        <v>24</v>
      </c>
      <c r="F497" t="s">
        <v>10</v>
      </c>
      <c r="G497" s="20">
        <v>4</v>
      </c>
      <c r="H497" s="20" t="str">
        <f t="shared" si="15"/>
        <v>Fort</v>
      </c>
      <c r="I497" t="s">
        <v>256</v>
      </c>
      <c r="J497" t="s">
        <v>256</v>
      </c>
      <c r="K497" t="s">
        <v>254</v>
      </c>
      <c r="L497" t="s">
        <v>255</v>
      </c>
      <c r="M497" t="s">
        <v>257</v>
      </c>
      <c r="N497" t="s">
        <v>254</v>
      </c>
    </row>
    <row r="498" spans="1:14" x14ac:dyDescent="0.25">
      <c r="A498">
        <v>2019</v>
      </c>
      <c r="B498" t="s">
        <v>224</v>
      </c>
      <c r="C498" t="str">
        <f t="shared" si="14"/>
        <v>Bourgogne-Franche-ComtéOuvriers du textile et du cuir</v>
      </c>
      <c r="D498" t="s">
        <v>53</v>
      </c>
      <c r="E498" s="2">
        <v>27</v>
      </c>
      <c r="F498" t="s">
        <v>8</v>
      </c>
      <c r="G498" s="20">
        <v>4</v>
      </c>
      <c r="H498" s="20" t="str">
        <f t="shared" si="15"/>
        <v>Fort</v>
      </c>
      <c r="I498" t="s">
        <v>255</v>
      </c>
      <c r="J498" t="s">
        <v>256</v>
      </c>
      <c r="K498" t="s">
        <v>256</v>
      </c>
      <c r="L498" t="s">
        <v>255</v>
      </c>
      <c r="M498" t="s">
        <v>257</v>
      </c>
      <c r="N498" t="s">
        <v>254</v>
      </c>
    </row>
    <row r="499" spans="1:14" x14ac:dyDescent="0.25">
      <c r="A499">
        <v>2019</v>
      </c>
      <c r="B499" t="s">
        <v>224</v>
      </c>
      <c r="C499" t="str">
        <f t="shared" si="14"/>
        <v>NormandieOuvriers du textile et du cuir</v>
      </c>
      <c r="D499" t="s">
        <v>53</v>
      </c>
      <c r="E499" s="2">
        <v>28</v>
      </c>
      <c r="F499" t="s">
        <v>13</v>
      </c>
      <c r="G499" s="20">
        <v>4</v>
      </c>
      <c r="H499" s="20" t="str">
        <f t="shared" si="15"/>
        <v>Fort</v>
      </c>
      <c r="I499" t="s">
        <v>255</v>
      </c>
      <c r="J499" t="s">
        <v>256</v>
      </c>
      <c r="K499" t="s">
        <v>256</v>
      </c>
      <c r="L499" t="s">
        <v>255</v>
      </c>
      <c r="M499" t="s">
        <v>257</v>
      </c>
      <c r="N499" t="s">
        <v>254</v>
      </c>
    </row>
    <row r="500" spans="1:14" x14ac:dyDescent="0.25">
      <c r="A500">
        <v>2019</v>
      </c>
      <c r="B500" t="s">
        <v>224</v>
      </c>
      <c r="C500" t="str">
        <f t="shared" si="14"/>
        <v>Hauts-de-FranceOuvriers du textile et du cuir</v>
      </c>
      <c r="D500" t="s">
        <v>53</v>
      </c>
      <c r="E500" s="2">
        <v>32</v>
      </c>
      <c r="F500" t="s">
        <v>18</v>
      </c>
      <c r="G500" s="20">
        <v>5</v>
      </c>
      <c r="H500" s="20" t="str">
        <f t="shared" si="15"/>
        <v>Très fort</v>
      </c>
      <c r="I500" t="s">
        <v>253</v>
      </c>
      <c r="J500" t="s">
        <v>255</v>
      </c>
      <c r="K500" t="s">
        <v>254</v>
      </c>
      <c r="L500" t="s">
        <v>255</v>
      </c>
      <c r="M500" t="s">
        <v>257</v>
      </c>
      <c r="N500" t="s">
        <v>254</v>
      </c>
    </row>
    <row r="501" spans="1:14" x14ac:dyDescent="0.25">
      <c r="A501">
        <v>2019</v>
      </c>
      <c r="B501" t="s">
        <v>224</v>
      </c>
      <c r="C501" t="str">
        <f t="shared" si="14"/>
        <v>Grand EstOuvriers du textile et du cuir</v>
      </c>
      <c r="D501" t="s">
        <v>53</v>
      </c>
      <c r="E501" s="2">
        <v>44</v>
      </c>
      <c r="F501" t="s">
        <v>19</v>
      </c>
      <c r="G501" s="20">
        <v>5</v>
      </c>
      <c r="H501" s="20" t="str">
        <f t="shared" si="15"/>
        <v>Très fort</v>
      </c>
      <c r="I501" t="s">
        <v>253</v>
      </c>
      <c r="J501" t="s">
        <v>256</v>
      </c>
      <c r="K501" t="s">
        <v>257</v>
      </c>
      <c r="L501" t="s">
        <v>255</v>
      </c>
      <c r="M501" t="s">
        <v>257</v>
      </c>
      <c r="N501" t="s">
        <v>254</v>
      </c>
    </row>
    <row r="502" spans="1:14" x14ac:dyDescent="0.25">
      <c r="A502">
        <v>2019</v>
      </c>
      <c r="B502" t="s">
        <v>224</v>
      </c>
      <c r="C502" t="str">
        <f t="shared" si="14"/>
        <v>Pays de la LoireOuvriers du textile et du cuir</v>
      </c>
      <c r="D502" t="s">
        <v>53</v>
      </c>
      <c r="E502" s="2">
        <v>52</v>
      </c>
      <c r="F502" t="s">
        <v>14</v>
      </c>
      <c r="G502" s="20">
        <v>5</v>
      </c>
      <c r="H502" s="20" t="str">
        <f t="shared" si="15"/>
        <v>Très fort</v>
      </c>
      <c r="I502" t="s">
        <v>256</v>
      </c>
      <c r="J502" t="s">
        <v>254</v>
      </c>
      <c r="K502" t="s">
        <v>256</v>
      </c>
      <c r="L502" t="s">
        <v>255</v>
      </c>
      <c r="M502" t="s">
        <v>257</v>
      </c>
      <c r="N502" t="s">
        <v>254</v>
      </c>
    </row>
    <row r="503" spans="1:14" x14ac:dyDescent="0.25">
      <c r="A503">
        <v>2019</v>
      </c>
      <c r="B503" t="s">
        <v>179</v>
      </c>
      <c r="C503" t="str">
        <f t="shared" si="14"/>
        <v>BretagneAgents administratifs et commerciaux des transports et du tourisme</v>
      </c>
      <c r="D503" t="s">
        <v>105</v>
      </c>
      <c r="E503" s="2">
        <v>53</v>
      </c>
      <c r="F503" t="s">
        <v>9</v>
      </c>
      <c r="G503" s="20">
        <v>1</v>
      </c>
      <c r="H503" s="20" t="str">
        <f t="shared" si="15"/>
        <v>Très faible</v>
      </c>
      <c r="I503" t="s">
        <v>256</v>
      </c>
      <c r="J503" t="s">
        <v>256</v>
      </c>
      <c r="K503" t="s">
        <v>256</v>
      </c>
      <c r="L503" t="s">
        <v>255</v>
      </c>
      <c r="M503" t="s">
        <v>256</v>
      </c>
      <c r="N503" t="s">
        <v>255</v>
      </c>
    </row>
    <row r="504" spans="1:14" x14ac:dyDescent="0.25">
      <c r="A504">
        <v>2019</v>
      </c>
      <c r="B504" t="s">
        <v>224</v>
      </c>
      <c r="C504" t="str">
        <f t="shared" si="14"/>
        <v>Nouvelle AquitaineOuvriers du textile et du cuir</v>
      </c>
      <c r="D504" t="s">
        <v>53</v>
      </c>
      <c r="E504" s="2">
        <v>75</v>
      </c>
      <c r="F504" t="s">
        <v>165</v>
      </c>
      <c r="G504" s="20">
        <v>3</v>
      </c>
      <c r="H504" s="20" t="str">
        <f t="shared" si="15"/>
        <v>Moyen</v>
      </c>
      <c r="I504" t="s">
        <v>255</v>
      </c>
      <c r="J504" t="s">
        <v>255</v>
      </c>
      <c r="K504" t="s">
        <v>255</v>
      </c>
      <c r="L504" t="s">
        <v>255</v>
      </c>
      <c r="M504" t="s">
        <v>257</v>
      </c>
      <c r="N504" t="s">
        <v>254</v>
      </c>
    </row>
    <row r="505" spans="1:14" x14ac:dyDescent="0.25">
      <c r="A505">
        <v>2019</v>
      </c>
      <c r="B505" t="s">
        <v>224</v>
      </c>
      <c r="C505" t="str">
        <f t="shared" si="14"/>
        <v>OccitanieOuvriers du textile et du cuir</v>
      </c>
      <c r="D505" t="s">
        <v>53</v>
      </c>
      <c r="E505" s="2">
        <v>76</v>
      </c>
      <c r="F505" t="s">
        <v>15</v>
      </c>
      <c r="G505" s="20">
        <v>5</v>
      </c>
      <c r="H505" s="20" t="str">
        <f t="shared" si="15"/>
        <v>Très fort</v>
      </c>
      <c r="I505" t="s">
        <v>256</v>
      </c>
      <c r="J505" t="s">
        <v>253</v>
      </c>
      <c r="K505" t="s">
        <v>256</v>
      </c>
      <c r="L505" t="s">
        <v>255</v>
      </c>
      <c r="M505" t="s">
        <v>257</v>
      </c>
      <c r="N505" t="s">
        <v>254</v>
      </c>
    </row>
    <row r="506" spans="1:14" x14ac:dyDescent="0.25">
      <c r="A506">
        <v>2019</v>
      </c>
      <c r="B506" t="s">
        <v>224</v>
      </c>
      <c r="C506" t="str">
        <f t="shared" si="14"/>
        <v>Auvergne-Rhône-AlpesOuvriers du textile et du cuir</v>
      </c>
      <c r="D506" t="s">
        <v>53</v>
      </c>
      <c r="E506" s="2">
        <v>84</v>
      </c>
      <c r="F506" t="s">
        <v>7</v>
      </c>
      <c r="G506" s="20">
        <v>5</v>
      </c>
      <c r="H506" s="20" t="str">
        <f t="shared" si="15"/>
        <v>Très fort</v>
      </c>
      <c r="I506" t="s">
        <v>255</v>
      </c>
      <c r="J506" t="s">
        <v>256</v>
      </c>
      <c r="K506" t="s">
        <v>256</v>
      </c>
      <c r="L506" t="s">
        <v>255</v>
      </c>
      <c r="M506" t="s">
        <v>257</v>
      </c>
      <c r="N506" t="s">
        <v>254</v>
      </c>
    </row>
    <row r="507" spans="1:14" x14ac:dyDescent="0.25">
      <c r="A507">
        <v>2019</v>
      </c>
      <c r="B507" t="s">
        <v>179</v>
      </c>
      <c r="C507" t="str">
        <f t="shared" si="14"/>
        <v>Provence-Alpes-Côte d'AzurAgents administratifs et commerciaux des transports et du tourisme</v>
      </c>
      <c r="D507" t="s">
        <v>105</v>
      </c>
      <c r="E507" s="2">
        <v>93</v>
      </c>
      <c r="F507" t="s">
        <v>17</v>
      </c>
      <c r="G507" s="20">
        <v>3</v>
      </c>
      <c r="H507" s="20" t="str">
        <f t="shared" si="15"/>
        <v>Moyen</v>
      </c>
      <c r="I507" t="s">
        <v>256</v>
      </c>
      <c r="J507" t="s">
        <v>255</v>
      </c>
      <c r="K507" t="s">
        <v>256</v>
      </c>
      <c r="L507" t="s">
        <v>255</v>
      </c>
      <c r="M507" t="s">
        <v>256</v>
      </c>
      <c r="N507" t="s">
        <v>255</v>
      </c>
    </row>
    <row r="508" spans="1:14" x14ac:dyDescent="0.25">
      <c r="A508">
        <v>2019</v>
      </c>
      <c r="B508" t="s">
        <v>179</v>
      </c>
      <c r="C508" t="str">
        <f t="shared" si="14"/>
        <v>CorseAgents administratifs et commerciaux des transports et du tourisme</v>
      </c>
      <c r="D508" t="s">
        <v>105</v>
      </c>
      <c r="E508" s="2">
        <v>94</v>
      </c>
      <c r="F508" t="s">
        <v>11</v>
      </c>
      <c r="G508" s="20">
        <v>4</v>
      </c>
      <c r="H508" s="20" t="str">
        <f t="shared" si="15"/>
        <v>Fort</v>
      </c>
      <c r="I508" t="s">
        <v>257</v>
      </c>
      <c r="J508" t="s">
        <v>255</v>
      </c>
      <c r="K508" t="s">
        <v>257</v>
      </c>
      <c r="L508" t="s">
        <v>256</v>
      </c>
      <c r="M508" t="s">
        <v>256</v>
      </c>
      <c r="N508" t="s">
        <v>255</v>
      </c>
    </row>
    <row r="509" spans="1:14" x14ac:dyDescent="0.25">
      <c r="A509">
        <v>2019</v>
      </c>
      <c r="B509" t="s">
        <v>227</v>
      </c>
      <c r="C509" t="str">
        <f t="shared" si="14"/>
        <v>Île-de-FranceOuvriers du travail du bois et de l'ameublement</v>
      </c>
      <c r="D509" t="s">
        <v>78</v>
      </c>
      <c r="E509" s="2">
        <v>11</v>
      </c>
      <c r="F509" t="s">
        <v>12</v>
      </c>
      <c r="G509" s="20">
        <v>5</v>
      </c>
      <c r="H509" s="20" t="str">
        <f t="shared" si="15"/>
        <v>Très fort</v>
      </c>
      <c r="I509" t="s">
        <v>255</v>
      </c>
      <c r="J509" t="s">
        <v>256</v>
      </c>
      <c r="K509" t="s">
        <v>255</v>
      </c>
      <c r="L509" t="s">
        <v>257</v>
      </c>
      <c r="M509" t="s">
        <v>254</v>
      </c>
      <c r="N509" t="s">
        <v>253</v>
      </c>
    </row>
    <row r="510" spans="1:14" x14ac:dyDescent="0.25">
      <c r="A510">
        <v>2019</v>
      </c>
      <c r="B510" t="s">
        <v>227</v>
      </c>
      <c r="C510" t="str">
        <f t="shared" si="14"/>
        <v>Centre-Val de LoireOuvriers du travail du bois et de l'ameublement</v>
      </c>
      <c r="D510" t="s">
        <v>78</v>
      </c>
      <c r="E510" s="2">
        <v>24</v>
      </c>
      <c r="F510" t="s">
        <v>10</v>
      </c>
      <c r="G510" s="20">
        <v>5</v>
      </c>
      <c r="H510" s="20" t="str">
        <f t="shared" si="15"/>
        <v>Très fort</v>
      </c>
      <c r="I510" t="s">
        <v>255</v>
      </c>
      <c r="J510" t="s">
        <v>254</v>
      </c>
      <c r="K510" t="s">
        <v>256</v>
      </c>
      <c r="L510" t="s">
        <v>257</v>
      </c>
      <c r="M510" t="s">
        <v>254</v>
      </c>
      <c r="N510" t="s">
        <v>253</v>
      </c>
    </row>
    <row r="511" spans="1:14" x14ac:dyDescent="0.25">
      <c r="A511">
        <v>2019</v>
      </c>
      <c r="B511" t="s">
        <v>227</v>
      </c>
      <c r="C511" t="str">
        <f t="shared" si="14"/>
        <v>Bourgogne-Franche-ComtéOuvriers du travail du bois et de l'ameublement</v>
      </c>
      <c r="D511" t="s">
        <v>78</v>
      </c>
      <c r="E511" s="2">
        <v>27</v>
      </c>
      <c r="F511" t="s">
        <v>8</v>
      </c>
      <c r="G511" s="20">
        <v>5</v>
      </c>
      <c r="H511" s="20" t="str">
        <f t="shared" si="15"/>
        <v>Très fort</v>
      </c>
      <c r="I511" t="s">
        <v>255</v>
      </c>
      <c r="J511" t="s">
        <v>257</v>
      </c>
      <c r="K511" t="s">
        <v>257</v>
      </c>
      <c r="L511" t="s">
        <v>257</v>
      </c>
      <c r="M511" t="s">
        <v>254</v>
      </c>
      <c r="N511" t="s">
        <v>253</v>
      </c>
    </row>
    <row r="512" spans="1:14" x14ac:dyDescent="0.25">
      <c r="A512">
        <v>2019</v>
      </c>
      <c r="B512" t="s">
        <v>227</v>
      </c>
      <c r="C512" t="str">
        <f t="shared" si="14"/>
        <v>NormandieOuvriers du travail du bois et de l'ameublement</v>
      </c>
      <c r="D512" t="s">
        <v>78</v>
      </c>
      <c r="E512" s="2">
        <v>28</v>
      </c>
      <c r="F512" t="s">
        <v>13</v>
      </c>
      <c r="G512" s="20">
        <v>4</v>
      </c>
      <c r="H512" s="20" t="str">
        <f t="shared" si="15"/>
        <v>Fort</v>
      </c>
      <c r="I512" t="s">
        <v>255</v>
      </c>
      <c r="J512" t="s">
        <v>257</v>
      </c>
      <c r="K512" t="s">
        <v>254</v>
      </c>
      <c r="L512" t="s">
        <v>257</v>
      </c>
      <c r="M512" t="s">
        <v>254</v>
      </c>
      <c r="N512" t="s">
        <v>253</v>
      </c>
    </row>
    <row r="513" spans="1:14" x14ac:dyDescent="0.25">
      <c r="A513">
        <v>2019</v>
      </c>
      <c r="B513" t="s">
        <v>227</v>
      </c>
      <c r="C513" t="str">
        <f t="shared" si="14"/>
        <v>Hauts-de-FranceOuvriers du travail du bois et de l'ameublement</v>
      </c>
      <c r="D513" t="s">
        <v>78</v>
      </c>
      <c r="E513" s="2">
        <v>32</v>
      </c>
      <c r="F513" t="s">
        <v>18</v>
      </c>
      <c r="G513" s="20">
        <v>3</v>
      </c>
      <c r="H513" s="20" t="str">
        <f t="shared" si="15"/>
        <v>Moyen</v>
      </c>
      <c r="I513" t="s">
        <v>254</v>
      </c>
      <c r="J513" t="s">
        <v>254</v>
      </c>
      <c r="K513" t="s">
        <v>256</v>
      </c>
      <c r="L513" t="s">
        <v>257</v>
      </c>
      <c r="M513" t="s">
        <v>254</v>
      </c>
      <c r="N513" t="s">
        <v>253</v>
      </c>
    </row>
    <row r="514" spans="1:14" x14ac:dyDescent="0.25">
      <c r="A514">
        <v>2019</v>
      </c>
      <c r="B514" t="s">
        <v>227</v>
      </c>
      <c r="C514" t="str">
        <f t="shared" si="14"/>
        <v>Grand EstOuvriers du travail du bois et de l'ameublement</v>
      </c>
      <c r="D514" t="s">
        <v>78</v>
      </c>
      <c r="E514" s="2">
        <v>44</v>
      </c>
      <c r="F514" t="s">
        <v>19</v>
      </c>
      <c r="G514" s="20">
        <v>5</v>
      </c>
      <c r="H514" s="20" t="str">
        <f t="shared" si="15"/>
        <v>Très fort</v>
      </c>
      <c r="I514" t="s">
        <v>255</v>
      </c>
      <c r="J514" t="s">
        <v>254</v>
      </c>
      <c r="K514" t="s">
        <v>254</v>
      </c>
      <c r="L514" t="s">
        <v>257</v>
      </c>
      <c r="M514" t="s">
        <v>254</v>
      </c>
      <c r="N514" t="s">
        <v>253</v>
      </c>
    </row>
    <row r="515" spans="1:14" x14ac:dyDescent="0.25">
      <c r="A515">
        <v>2019</v>
      </c>
      <c r="B515" t="s">
        <v>227</v>
      </c>
      <c r="C515" t="str">
        <f t="shared" ref="C515:C578" si="16">F515&amp;D515</f>
        <v>Pays de la LoireOuvriers du travail du bois et de l'ameublement</v>
      </c>
      <c r="D515" t="s">
        <v>78</v>
      </c>
      <c r="E515" s="2">
        <v>52</v>
      </c>
      <c r="F515" t="s">
        <v>14</v>
      </c>
      <c r="G515" s="20">
        <v>5</v>
      </c>
      <c r="H515" s="20" t="str">
        <f t="shared" ref="H515:H578" si="17">IF(G515=1,"Très faible",IF(G515=2,"Faible",IF(G515=3,"Moyen",IF(G515=4,"Fort",IF(G515=5,"Très fort","Problème")))))</f>
        <v>Très fort</v>
      </c>
      <c r="I515" t="s">
        <v>255</v>
      </c>
      <c r="J515" t="s">
        <v>257</v>
      </c>
      <c r="K515" t="s">
        <v>256</v>
      </c>
      <c r="L515" t="s">
        <v>257</v>
      </c>
      <c r="M515" t="s">
        <v>254</v>
      </c>
      <c r="N515" t="s">
        <v>253</v>
      </c>
    </row>
    <row r="516" spans="1:14" x14ac:dyDescent="0.25">
      <c r="A516">
        <v>2019</v>
      </c>
      <c r="B516" t="s">
        <v>204</v>
      </c>
      <c r="C516" t="str">
        <f t="shared" si="16"/>
        <v>BretagneCadres des transports, de la logistique et navigants de l'aviation</v>
      </c>
      <c r="D516" t="s">
        <v>74</v>
      </c>
      <c r="E516" s="2">
        <v>53</v>
      </c>
      <c r="F516" t="s">
        <v>9</v>
      </c>
      <c r="G516" s="20">
        <v>3</v>
      </c>
      <c r="H516" s="20" t="str">
        <f t="shared" si="17"/>
        <v>Moyen</v>
      </c>
      <c r="I516" t="s">
        <v>255</v>
      </c>
      <c r="J516" t="s">
        <v>257</v>
      </c>
      <c r="K516" t="s">
        <v>255</v>
      </c>
      <c r="L516" t="s">
        <v>253</v>
      </c>
      <c r="M516" t="s">
        <v>257</v>
      </c>
      <c r="N516" t="s">
        <v>254</v>
      </c>
    </row>
    <row r="517" spans="1:14" x14ac:dyDescent="0.25">
      <c r="A517">
        <v>2019</v>
      </c>
      <c r="B517" t="s">
        <v>227</v>
      </c>
      <c r="C517" t="str">
        <f t="shared" si="16"/>
        <v>Nouvelle AquitaineOuvriers du travail du bois et de l'ameublement</v>
      </c>
      <c r="D517" t="s">
        <v>78</v>
      </c>
      <c r="E517" s="2">
        <v>75</v>
      </c>
      <c r="F517" t="s">
        <v>165</v>
      </c>
      <c r="G517" s="20">
        <v>4</v>
      </c>
      <c r="H517" s="20" t="str">
        <f t="shared" si="17"/>
        <v>Fort</v>
      </c>
      <c r="I517" t="s">
        <v>255</v>
      </c>
      <c r="J517" t="s">
        <v>257</v>
      </c>
      <c r="K517" t="s">
        <v>256</v>
      </c>
      <c r="L517" t="s">
        <v>257</v>
      </c>
      <c r="M517" t="s">
        <v>254</v>
      </c>
      <c r="N517" t="s">
        <v>253</v>
      </c>
    </row>
    <row r="518" spans="1:14" x14ac:dyDescent="0.25">
      <c r="A518">
        <v>2019</v>
      </c>
      <c r="B518" t="s">
        <v>227</v>
      </c>
      <c r="C518" t="str">
        <f t="shared" si="16"/>
        <v>OccitanieOuvriers du travail du bois et de l'ameublement</v>
      </c>
      <c r="D518" t="s">
        <v>78</v>
      </c>
      <c r="E518" s="2">
        <v>76</v>
      </c>
      <c r="F518" t="s">
        <v>15</v>
      </c>
      <c r="G518" s="20">
        <v>4</v>
      </c>
      <c r="H518" s="20" t="str">
        <f t="shared" si="17"/>
        <v>Fort</v>
      </c>
      <c r="I518" t="s">
        <v>256</v>
      </c>
      <c r="J518" t="s">
        <v>256</v>
      </c>
      <c r="K518" t="s">
        <v>256</v>
      </c>
      <c r="L518" t="s">
        <v>257</v>
      </c>
      <c r="M518" t="s">
        <v>254</v>
      </c>
      <c r="N518" t="s">
        <v>253</v>
      </c>
    </row>
    <row r="519" spans="1:14" x14ac:dyDescent="0.25">
      <c r="A519">
        <v>2019</v>
      </c>
      <c r="B519" t="s">
        <v>227</v>
      </c>
      <c r="C519" t="str">
        <f t="shared" si="16"/>
        <v>Auvergne-Rhône-AlpesOuvriers du travail du bois et de l'ameublement</v>
      </c>
      <c r="D519" t="s">
        <v>78</v>
      </c>
      <c r="E519" s="2">
        <v>84</v>
      </c>
      <c r="F519" t="s">
        <v>7</v>
      </c>
      <c r="G519" s="20">
        <v>5</v>
      </c>
      <c r="H519" s="20" t="str">
        <f t="shared" si="17"/>
        <v>Très fort</v>
      </c>
      <c r="I519" t="s">
        <v>255</v>
      </c>
      <c r="J519" t="s">
        <v>257</v>
      </c>
      <c r="K519" t="s">
        <v>256</v>
      </c>
      <c r="L519" t="s">
        <v>257</v>
      </c>
      <c r="M519" t="s">
        <v>254</v>
      </c>
      <c r="N519" t="s">
        <v>253</v>
      </c>
    </row>
    <row r="520" spans="1:14" x14ac:dyDescent="0.25">
      <c r="A520">
        <v>2019</v>
      </c>
      <c r="B520" t="s">
        <v>204</v>
      </c>
      <c r="C520" t="str">
        <f t="shared" si="16"/>
        <v>Provence-Alpes-Côte d'AzurCadres des transports, de la logistique et navigants de l'aviation</v>
      </c>
      <c r="D520" t="s">
        <v>74</v>
      </c>
      <c r="E520" s="2">
        <v>93</v>
      </c>
      <c r="F520" t="s">
        <v>17</v>
      </c>
      <c r="G520" s="20">
        <v>4</v>
      </c>
      <c r="H520" s="20" t="str">
        <f t="shared" si="17"/>
        <v>Fort</v>
      </c>
      <c r="I520" t="s">
        <v>255</v>
      </c>
      <c r="J520" t="s">
        <v>254</v>
      </c>
      <c r="K520" t="s">
        <v>253</v>
      </c>
      <c r="L520" t="s">
        <v>255</v>
      </c>
      <c r="M520" t="s">
        <v>257</v>
      </c>
      <c r="N520" t="s">
        <v>256</v>
      </c>
    </row>
    <row r="521" spans="1:14" x14ac:dyDescent="0.25">
      <c r="A521">
        <v>2019</v>
      </c>
      <c r="B521" t="s">
        <v>204</v>
      </c>
      <c r="C521" t="str">
        <f t="shared" si="16"/>
        <v>CorseCadres des transports, de la logistique et navigants de l'aviation</v>
      </c>
      <c r="D521" t="s">
        <v>74</v>
      </c>
      <c r="E521" s="2">
        <v>94</v>
      </c>
      <c r="F521" t="s">
        <v>11</v>
      </c>
      <c r="G521" s="20">
        <v>1</v>
      </c>
      <c r="H521" s="20" t="str">
        <f t="shared" si="17"/>
        <v>Très faible</v>
      </c>
      <c r="I521" t="s">
        <v>253</v>
      </c>
      <c r="J521" t="s">
        <v>257</v>
      </c>
      <c r="K521" t="s">
        <v>256</v>
      </c>
      <c r="L521" t="s">
        <v>255</v>
      </c>
      <c r="M521" t="s">
        <v>257</v>
      </c>
      <c r="N521" t="s">
        <v>256</v>
      </c>
    </row>
    <row r="522" spans="1:14" x14ac:dyDescent="0.25">
      <c r="A522">
        <v>2019</v>
      </c>
      <c r="B522" t="s">
        <v>227</v>
      </c>
      <c r="C522" t="str">
        <f t="shared" si="16"/>
        <v>Île-de-FranceOuvriers du travail du bois et de l'ameublement</v>
      </c>
      <c r="D522" t="s">
        <v>78</v>
      </c>
      <c r="E522" s="2">
        <v>11</v>
      </c>
      <c r="F522" t="s">
        <v>12</v>
      </c>
      <c r="G522" s="20">
        <v>5</v>
      </c>
      <c r="H522" s="20" t="str">
        <f t="shared" si="17"/>
        <v>Très fort</v>
      </c>
      <c r="I522" t="s">
        <v>253</v>
      </c>
      <c r="J522" t="s">
        <v>257</v>
      </c>
      <c r="K522" t="s">
        <v>255</v>
      </c>
      <c r="L522" t="s">
        <v>257</v>
      </c>
      <c r="M522" t="s">
        <v>257</v>
      </c>
      <c r="N522" t="s">
        <v>257</v>
      </c>
    </row>
    <row r="523" spans="1:14" x14ac:dyDescent="0.25">
      <c r="A523">
        <v>2019</v>
      </c>
      <c r="B523" t="s">
        <v>227</v>
      </c>
      <c r="C523" t="str">
        <f t="shared" si="16"/>
        <v>Centre-Val de LoireOuvriers du travail du bois et de l'ameublement</v>
      </c>
      <c r="D523" t="s">
        <v>78</v>
      </c>
      <c r="E523" s="2">
        <v>24</v>
      </c>
      <c r="F523" t="s">
        <v>10</v>
      </c>
      <c r="G523" s="20">
        <v>5</v>
      </c>
      <c r="H523" s="20" t="str">
        <f t="shared" si="17"/>
        <v>Très fort</v>
      </c>
      <c r="I523" t="s">
        <v>253</v>
      </c>
      <c r="J523" t="s">
        <v>257</v>
      </c>
      <c r="K523" t="s">
        <v>255</v>
      </c>
      <c r="L523" t="s">
        <v>257</v>
      </c>
      <c r="M523" t="s">
        <v>257</v>
      </c>
      <c r="N523" t="s">
        <v>257</v>
      </c>
    </row>
    <row r="524" spans="1:14" x14ac:dyDescent="0.25">
      <c r="A524">
        <v>2019</v>
      </c>
      <c r="B524" t="s">
        <v>227</v>
      </c>
      <c r="C524" t="str">
        <f t="shared" si="16"/>
        <v>Bourgogne-Franche-ComtéOuvriers du travail du bois et de l'ameublement</v>
      </c>
      <c r="D524" t="s">
        <v>78</v>
      </c>
      <c r="E524" s="2">
        <v>27</v>
      </c>
      <c r="F524" t="s">
        <v>8</v>
      </c>
      <c r="G524" s="20">
        <v>5</v>
      </c>
      <c r="H524" s="20" t="str">
        <f t="shared" si="17"/>
        <v>Très fort</v>
      </c>
      <c r="I524" t="s">
        <v>253</v>
      </c>
      <c r="J524" t="s">
        <v>257</v>
      </c>
      <c r="K524" t="s">
        <v>256</v>
      </c>
      <c r="L524" t="s">
        <v>257</v>
      </c>
      <c r="M524" t="s">
        <v>257</v>
      </c>
      <c r="N524" t="s">
        <v>257</v>
      </c>
    </row>
    <row r="525" spans="1:14" x14ac:dyDescent="0.25">
      <c r="A525">
        <v>2019</v>
      </c>
      <c r="B525" t="s">
        <v>227</v>
      </c>
      <c r="C525" t="str">
        <f t="shared" si="16"/>
        <v>NormandieOuvriers du travail du bois et de l'ameublement</v>
      </c>
      <c r="D525" t="s">
        <v>78</v>
      </c>
      <c r="E525" s="2">
        <v>28</v>
      </c>
      <c r="F525" t="s">
        <v>13</v>
      </c>
      <c r="G525" s="20">
        <v>3</v>
      </c>
      <c r="H525" s="20" t="str">
        <f t="shared" si="17"/>
        <v>Moyen</v>
      </c>
      <c r="I525" t="s">
        <v>253</v>
      </c>
      <c r="J525" t="s">
        <v>257</v>
      </c>
      <c r="K525" t="s">
        <v>256</v>
      </c>
      <c r="L525" t="s">
        <v>257</v>
      </c>
      <c r="M525" t="s">
        <v>257</v>
      </c>
      <c r="N525" t="s">
        <v>257</v>
      </c>
    </row>
    <row r="526" spans="1:14" x14ac:dyDescent="0.25">
      <c r="A526">
        <v>2019</v>
      </c>
      <c r="B526" t="s">
        <v>227</v>
      </c>
      <c r="C526" t="str">
        <f t="shared" si="16"/>
        <v>Hauts-de-FranceOuvriers du travail du bois et de l'ameublement</v>
      </c>
      <c r="D526" t="s">
        <v>78</v>
      </c>
      <c r="E526" s="2">
        <v>32</v>
      </c>
      <c r="F526" t="s">
        <v>18</v>
      </c>
      <c r="G526" s="20">
        <v>5</v>
      </c>
      <c r="H526" s="20" t="str">
        <f t="shared" si="17"/>
        <v>Très fort</v>
      </c>
      <c r="I526" t="s">
        <v>253</v>
      </c>
      <c r="J526" t="s">
        <v>257</v>
      </c>
      <c r="K526" t="s">
        <v>256</v>
      </c>
      <c r="L526" t="s">
        <v>257</v>
      </c>
      <c r="M526" t="s">
        <v>257</v>
      </c>
      <c r="N526" t="s">
        <v>257</v>
      </c>
    </row>
    <row r="527" spans="1:14" x14ac:dyDescent="0.25">
      <c r="A527">
        <v>2019</v>
      </c>
      <c r="B527" t="s">
        <v>227</v>
      </c>
      <c r="C527" t="str">
        <f t="shared" si="16"/>
        <v>Grand EstOuvriers du travail du bois et de l'ameublement</v>
      </c>
      <c r="D527" t="s">
        <v>78</v>
      </c>
      <c r="E527" s="2">
        <v>44</v>
      </c>
      <c r="F527" t="s">
        <v>19</v>
      </c>
      <c r="G527" s="20">
        <v>5</v>
      </c>
      <c r="H527" s="20" t="str">
        <f t="shared" si="17"/>
        <v>Très fort</v>
      </c>
      <c r="I527" t="s">
        <v>253</v>
      </c>
      <c r="J527" t="s">
        <v>257</v>
      </c>
      <c r="K527" t="s">
        <v>256</v>
      </c>
      <c r="L527" t="s">
        <v>257</v>
      </c>
      <c r="M527" t="s">
        <v>257</v>
      </c>
      <c r="N527" t="s">
        <v>257</v>
      </c>
    </row>
    <row r="528" spans="1:14" x14ac:dyDescent="0.25">
      <c r="A528">
        <v>2019</v>
      </c>
      <c r="B528" t="s">
        <v>227</v>
      </c>
      <c r="C528" t="str">
        <f t="shared" si="16"/>
        <v>Pays de la LoireOuvriers du travail du bois et de l'ameublement</v>
      </c>
      <c r="D528" t="s">
        <v>78</v>
      </c>
      <c r="E528" s="2">
        <v>52</v>
      </c>
      <c r="F528" t="s">
        <v>14</v>
      </c>
      <c r="G528" s="20">
        <v>5</v>
      </c>
      <c r="H528" s="20" t="str">
        <f t="shared" si="17"/>
        <v>Très fort</v>
      </c>
      <c r="I528" t="s">
        <v>253</v>
      </c>
      <c r="J528" t="s">
        <v>257</v>
      </c>
      <c r="K528" t="s">
        <v>256</v>
      </c>
      <c r="L528" t="s">
        <v>257</v>
      </c>
      <c r="M528" t="s">
        <v>257</v>
      </c>
      <c r="N528" t="s">
        <v>257</v>
      </c>
    </row>
    <row r="529" spans="1:14" x14ac:dyDescent="0.25">
      <c r="A529">
        <v>2019</v>
      </c>
      <c r="B529" t="s">
        <v>240</v>
      </c>
      <c r="C529" t="str">
        <f t="shared" si="16"/>
        <v>BretagneSecrétaires</v>
      </c>
      <c r="D529" t="s">
        <v>85</v>
      </c>
      <c r="E529" s="2">
        <v>53</v>
      </c>
      <c r="F529" t="s">
        <v>9</v>
      </c>
      <c r="G529" s="20">
        <v>1</v>
      </c>
      <c r="H529" s="20" t="str">
        <f t="shared" si="17"/>
        <v>Très faible</v>
      </c>
      <c r="I529" t="s">
        <v>254</v>
      </c>
      <c r="J529" t="s">
        <v>253</v>
      </c>
      <c r="K529" t="s">
        <v>256</v>
      </c>
      <c r="L529" t="s">
        <v>253</v>
      </c>
      <c r="M529" t="s">
        <v>253</v>
      </c>
      <c r="N529" t="s">
        <v>253</v>
      </c>
    </row>
    <row r="530" spans="1:14" x14ac:dyDescent="0.25">
      <c r="A530">
        <v>2019</v>
      </c>
      <c r="B530" t="s">
        <v>227</v>
      </c>
      <c r="C530" t="str">
        <f t="shared" si="16"/>
        <v>Nouvelle AquitaineOuvriers du travail du bois et de l'ameublement</v>
      </c>
      <c r="D530" t="s">
        <v>78</v>
      </c>
      <c r="E530" s="2">
        <v>75</v>
      </c>
      <c r="F530" t="s">
        <v>165</v>
      </c>
      <c r="G530" s="20">
        <v>5</v>
      </c>
      <c r="H530" s="20" t="str">
        <f t="shared" si="17"/>
        <v>Très fort</v>
      </c>
      <c r="I530" t="s">
        <v>253</v>
      </c>
      <c r="J530" t="s">
        <v>257</v>
      </c>
      <c r="K530" t="s">
        <v>256</v>
      </c>
      <c r="L530" t="s">
        <v>257</v>
      </c>
      <c r="M530" t="s">
        <v>257</v>
      </c>
      <c r="N530" t="s">
        <v>257</v>
      </c>
    </row>
    <row r="531" spans="1:14" x14ac:dyDescent="0.25">
      <c r="A531">
        <v>2019</v>
      </c>
      <c r="B531" t="s">
        <v>227</v>
      </c>
      <c r="C531" t="str">
        <f t="shared" si="16"/>
        <v>OccitanieOuvriers du travail du bois et de l'ameublement</v>
      </c>
      <c r="D531" t="s">
        <v>78</v>
      </c>
      <c r="E531" s="2">
        <v>76</v>
      </c>
      <c r="F531" t="s">
        <v>15</v>
      </c>
      <c r="G531" s="20">
        <v>5</v>
      </c>
      <c r="H531" s="20" t="str">
        <f t="shared" si="17"/>
        <v>Très fort</v>
      </c>
      <c r="I531" t="s">
        <v>253</v>
      </c>
      <c r="J531" t="s">
        <v>257</v>
      </c>
      <c r="K531" t="s">
        <v>256</v>
      </c>
      <c r="L531" t="s">
        <v>257</v>
      </c>
      <c r="M531" t="s">
        <v>257</v>
      </c>
      <c r="N531" t="s">
        <v>257</v>
      </c>
    </row>
    <row r="532" spans="1:14" x14ac:dyDescent="0.25">
      <c r="A532">
        <v>2019</v>
      </c>
      <c r="B532" t="s">
        <v>227</v>
      </c>
      <c r="C532" t="str">
        <f t="shared" si="16"/>
        <v>Auvergne-Rhône-AlpesOuvriers du travail du bois et de l'ameublement</v>
      </c>
      <c r="D532" t="s">
        <v>78</v>
      </c>
      <c r="E532" s="2">
        <v>84</v>
      </c>
      <c r="F532" t="s">
        <v>7</v>
      </c>
      <c r="G532" s="20">
        <v>5</v>
      </c>
      <c r="H532" s="20" t="str">
        <f t="shared" si="17"/>
        <v>Très fort</v>
      </c>
      <c r="I532" t="s">
        <v>253</v>
      </c>
      <c r="J532" t="s">
        <v>257</v>
      </c>
      <c r="K532" t="s">
        <v>256</v>
      </c>
      <c r="L532" t="s">
        <v>257</v>
      </c>
      <c r="M532" t="s">
        <v>257</v>
      </c>
      <c r="N532" t="s">
        <v>257</v>
      </c>
    </row>
    <row r="533" spans="1:14" x14ac:dyDescent="0.25">
      <c r="A533">
        <v>2019</v>
      </c>
      <c r="B533" t="s">
        <v>240</v>
      </c>
      <c r="C533" t="str">
        <f t="shared" si="16"/>
        <v>Provence-Alpes-Côte d'AzurSecrétaires</v>
      </c>
      <c r="D533" t="s">
        <v>85</v>
      </c>
      <c r="E533" s="2">
        <v>93</v>
      </c>
      <c r="F533" t="s">
        <v>17</v>
      </c>
      <c r="G533" s="20">
        <v>2</v>
      </c>
      <c r="H533" s="20" t="str">
        <f t="shared" si="17"/>
        <v>Faible</v>
      </c>
      <c r="I533" t="s">
        <v>254</v>
      </c>
      <c r="J533" t="s">
        <v>253</v>
      </c>
      <c r="K533" t="s">
        <v>256</v>
      </c>
      <c r="L533" t="s">
        <v>253</v>
      </c>
      <c r="M533" t="s">
        <v>253</v>
      </c>
      <c r="N533" t="s">
        <v>253</v>
      </c>
    </row>
    <row r="534" spans="1:14" x14ac:dyDescent="0.25">
      <c r="A534">
        <v>2019</v>
      </c>
      <c r="B534" t="s">
        <v>240</v>
      </c>
      <c r="C534" t="str">
        <f t="shared" si="16"/>
        <v>CorseSecrétaires</v>
      </c>
      <c r="D534" t="s">
        <v>85</v>
      </c>
      <c r="E534" s="2">
        <v>94</v>
      </c>
      <c r="F534" t="s">
        <v>11</v>
      </c>
      <c r="G534" s="20">
        <v>2</v>
      </c>
      <c r="H534" s="20" t="str">
        <f t="shared" si="17"/>
        <v>Faible</v>
      </c>
      <c r="I534" t="s">
        <v>255</v>
      </c>
      <c r="J534" t="s">
        <v>255</v>
      </c>
      <c r="K534" t="s">
        <v>256</v>
      </c>
      <c r="L534" t="s">
        <v>253</v>
      </c>
      <c r="M534" t="s">
        <v>253</v>
      </c>
      <c r="N534" t="s">
        <v>253</v>
      </c>
    </row>
    <row r="535" spans="1:14" x14ac:dyDescent="0.25">
      <c r="A535">
        <v>2019</v>
      </c>
      <c r="B535" t="s">
        <v>238</v>
      </c>
      <c r="C535" t="str">
        <f t="shared" si="16"/>
        <v>Île-de-FranceOuvriers non qualifiés de la manutention</v>
      </c>
      <c r="D535" t="s">
        <v>99</v>
      </c>
      <c r="E535" s="2">
        <v>11</v>
      </c>
      <c r="F535" t="s">
        <v>12</v>
      </c>
      <c r="G535" s="20">
        <v>2</v>
      </c>
      <c r="H535" s="20" t="str">
        <f t="shared" si="17"/>
        <v>Faible</v>
      </c>
      <c r="I535" t="s">
        <v>256</v>
      </c>
      <c r="J535" t="s">
        <v>256</v>
      </c>
      <c r="K535" t="s">
        <v>257</v>
      </c>
      <c r="L535" t="s">
        <v>254</v>
      </c>
      <c r="M535" t="s">
        <v>255</v>
      </c>
      <c r="N535" t="s">
        <v>253</v>
      </c>
    </row>
    <row r="536" spans="1:14" x14ac:dyDescent="0.25">
      <c r="A536">
        <v>2019</v>
      </c>
      <c r="B536" t="s">
        <v>238</v>
      </c>
      <c r="C536" t="str">
        <f t="shared" si="16"/>
        <v>Centre-Val de LoireOuvriers non qualifiés de la manutention</v>
      </c>
      <c r="D536" t="s">
        <v>99</v>
      </c>
      <c r="E536" s="2">
        <v>24</v>
      </c>
      <c r="F536" t="s">
        <v>10</v>
      </c>
      <c r="G536" s="20">
        <v>2</v>
      </c>
      <c r="H536" s="20" t="str">
        <f t="shared" si="17"/>
        <v>Faible</v>
      </c>
      <c r="I536" t="s">
        <v>254</v>
      </c>
      <c r="J536" t="s">
        <v>255</v>
      </c>
      <c r="K536" t="s">
        <v>257</v>
      </c>
      <c r="L536" t="s">
        <v>254</v>
      </c>
      <c r="M536" t="s">
        <v>255</v>
      </c>
      <c r="N536" t="s">
        <v>253</v>
      </c>
    </row>
    <row r="537" spans="1:14" x14ac:dyDescent="0.25">
      <c r="A537">
        <v>2019</v>
      </c>
      <c r="B537" t="s">
        <v>238</v>
      </c>
      <c r="C537" t="str">
        <f t="shared" si="16"/>
        <v>Bourgogne-Franche-ComtéOuvriers non qualifiés de la manutention</v>
      </c>
      <c r="D537" t="s">
        <v>99</v>
      </c>
      <c r="E537" s="2">
        <v>27</v>
      </c>
      <c r="F537" t="s">
        <v>8</v>
      </c>
      <c r="G537" s="20">
        <v>1</v>
      </c>
      <c r="H537" s="20" t="str">
        <f t="shared" si="17"/>
        <v>Très faible</v>
      </c>
      <c r="I537" t="s">
        <v>257</v>
      </c>
      <c r="J537" t="s">
        <v>255</v>
      </c>
      <c r="K537" t="s">
        <v>257</v>
      </c>
      <c r="L537" t="s">
        <v>254</v>
      </c>
      <c r="M537" t="s">
        <v>255</v>
      </c>
      <c r="N537" t="s">
        <v>253</v>
      </c>
    </row>
    <row r="538" spans="1:14" x14ac:dyDescent="0.25">
      <c r="A538">
        <v>2019</v>
      </c>
      <c r="B538" t="s">
        <v>238</v>
      </c>
      <c r="C538" t="str">
        <f t="shared" si="16"/>
        <v>NormandieOuvriers non qualifiés de la manutention</v>
      </c>
      <c r="D538" t="s">
        <v>99</v>
      </c>
      <c r="E538" s="2">
        <v>28</v>
      </c>
      <c r="F538" t="s">
        <v>13</v>
      </c>
      <c r="G538" s="20">
        <v>2</v>
      </c>
      <c r="H538" s="20" t="str">
        <f t="shared" si="17"/>
        <v>Faible</v>
      </c>
      <c r="I538" t="s">
        <v>254</v>
      </c>
      <c r="J538" t="s">
        <v>255</v>
      </c>
      <c r="K538" t="s">
        <v>257</v>
      </c>
      <c r="L538" t="s">
        <v>254</v>
      </c>
      <c r="M538" t="s">
        <v>255</v>
      </c>
      <c r="N538" t="s">
        <v>253</v>
      </c>
    </row>
    <row r="539" spans="1:14" x14ac:dyDescent="0.25">
      <c r="A539">
        <v>2019</v>
      </c>
      <c r="B539" t="s">
        <v>238</v>
      </c>
      <c r="C539" t="str">
        <f t="shared" si="16"/>
        <v>Hauts-de-FranceOuvriers non qualifiés de la manutention</v>
      </c>
      <c r="D539" t="s">
        <v>99</v>
      </c>
      <c r="E539" s="2">
        <v>32</v>
      </c>
      <c r="F539" t="s">
        <v>18</v>
      </c>
      <c r="G539" s="20">
        <v>2</v>
      </c>
      <c r="H539" s="20" t="str">
        <f t="shared" si="17"/>
        <v>Faible</v>
      </c>
      <c r="I539" t="s">
        <v>254</v>
      </c>
      <c r="J539" t="s">
        <v>253</v>
      </c>
      <c r="K539" t="s">
        <v>257</v>
      </c>
      <c r="L539" t="s">
        <v>254</v>
      </c>
      <c r="M539" t="s">
        <v>255</v>
      </c>
      <c r="N539" t="s">
        <v>253</v>
      </c>
    </row>
    <row r="540" spans="1:14" x14ac:dyDescent="0.25">
      <c r="A540">
        <v>2019</v>
      </c>
      <c r="B540" t="s">
        <v>238</v>
      </c>
      <c r="C540" t="str">
        <f t="shared" si="16"/>
        <v>Grand EstOuvriers non qualifiés de la manutention</v>
      </c>
      <c r="D540" t="s">
        <v>99</v>
      </c>
      <c r="E540" s="2">
        <v>44</v>
      </c>
      <c r="F540" t="s">
        <v>19</v>
      </c>
      <c r="G540" s="20">
        <v>2</v>
      </c>
      <c r="H540" s="20" t="str">
        <f t="shared" si="17"/>
        <v>Faible</v>
      </c>
      <c r="I540" t="s">
        <v>254</v>
      </c>
      <c r="J540" t="s">
        <v>253</v>
      </c>
      <c r="K540" t="s">
        <v>257</v>
      </c>
      <c r="L540" t="s">
        <v>254</v>
      </c>
      <c r="M540" t="s">
        <v>255</v>
      </c>
      <c r="N540" t="s">
        <v>253</v>
      </c>
    </row>
    <row r="541" spans="1:14" x14ac:dyDescent="0.25">
      <c r="A541">
        <v>2019</v>
      </c>
      <c r="B541" t="s">
        <v>238</v>
      </c>
      <c r="C541" t="str">
        <f t="shared" si="16"/>
        <v>Pays de la LoireOuvriers non qualifiés de la manutention</v>
      </c>
      <c r="D541" t="s">
        <v>99</v>
      </c>
      <c r="E541" s="2">
        <v>52</v>
      </c>
      <c r="F541" t="s">
        <v>14</v>
      </c>
      <c r="G541" s="20">
        <v>3</v>
      </c>
      <c r="H541" s="20" t="str">
        <f t="shared" si="17"/>
        <v>Moyen</v>
      </c>
      <c r="I541" t="s">
        <v>257</v>
      </c>
      <c r="J541" t="s">
        <v>256</v>
      </c>
      <c r="K541" t="s">
        <v>257</v>
      </c>
      <c r="L541" t="s">
        <v>254</v>
      </c>
      <c r="M541" t="s">
        <v>255</v>
      </c>
      <c r="N541" t="s">
        <v>253</v>
      </c>
    </row>
    <row r="542" spans="1:14" x14ac:dyDescent="0.25">
      <c r="A542">
        <v>2019</v>
      </c>
      <c r="B542" t="s">
        <v>219</v>
      </c>
      <c r="C542" t="str">
        <f t="shared" si="16"/>
        <v>BretagneEmployés de la comptabilité</v>
      </c>
      <c r="D542" t="s">
        <v>121</v>
      </c>
      <c r="E542" s="2">
        <v>53</v>
      </c>
      <c r="F542" t="s">
        <v>9</v>
      </c>
      <c r="G542" s="20">
        <v>3</v>
      </c>
      <c r="H542" s="20" t="str">
        <f t="shared" si="17"/>
        <v>Moyen</v>
      </c>
      <c r="I542" t="s">
        <v>255</v>
      </c>
      <c r="J542" t="s">
        <v>254</v>
      </c>
      <c r="K542" t="s">
        <v>255</v>
      </c>
      <c r="L542" t="s">
        <v>253</v>
      </c>
      <c r="M542" t="s">
        <v>253</v>
      </c>
      <c r="N542" t="s">
        <v>257</v>
      </c>
    </row>
    <row r="543" spans="1:14" x14ac:dyDescent="0.25">
      <c r="A543">
        <v>2019</v>
      </c>
      <c r="B543" t="s">
        <v>238</v>
      </c>
      <c r="C543" t="str">
        <f t="shared" si="16"/>
        <v>Nouvelle AquitaineOuvriers non qualifiés de la manutention</v>
      </c>
      <c r="D543" t="s">
        <v>99</v>
      </c>
      <c r="E543" s="2">
        <v>75</v>
      </c>
      <c r="F543" t="s">
        <v>165</v>
      </c>
      <c r="G543" s="20">
        <v>3</v>
      </c>
      <c r="H543" s="20" t="str">
        <f t="shared" si="17"/>
        <v>Moyen</v>
      </c>
      <c r="I543" t="s">
        <v>257</v>
      </c>
      <c r="J543" t="s">
        <v>255</v>
      </c>
      <c r="K543" t="s">
        <v>257</v>
      </c>
      <c r="L543" t="s">
        <v>254</v>
      </c>
      <c r="M543" t="s">
        <v>255</v>
      </c>
      <c r="N543" t="s">
        <v>253</v>
      </c>
    </row>
    <row r="544" spans="1:14" x14ac:dyDescent="0.25">
      <c r="A544">
        <v>2019</v>
      </c>
      <c r="B544" t="s">
        <v>238</v>
      </c>
      <c r="C544" t="str">
        <f t="shared" si="16"/>
        <v>OccitanieOuvriers non qualifiés de la manutention</v>
      </c>
      <c r="D544" t="s">
        <v>99</v>
      </c>
      <c r="E544" s="2">
        <v>76</v>
      </c>
      <c r="F544" t="s">
        <v>15</v>
      </c>
      <c r="G544" s="20">
        <v>2</v>
      </c>
      <c r="H544" s="20" t="str">
        <f t="shared" si="17"/>
        <v>Faible</v>
      </c>
      <c r="I544" t="s">
        <v>257</v>
      </c>
      <c r="J544" t="s">
        <v>253</v>
      </c>
      <c r="K544" t="s">
        <v>257</v>
      </c>
      <c r="L544" t="s">
        <v>254</v>
      </c>
      <c r="M544" t="s">
        <v>255</v>
      </c>
      <c r="N544" t="s">
        <v>253</v>
      </c>
    </row>
    <row r="545" spans="1:14" x14ac:dyDescent="0.25">
      <c r="A545">
        <v>2019</v>
      </c>
      <c r="B545" t="s">
        <v>238</v>
      </c>
      <c r="C545" t="str">
        <f t="shared" si="16"/>
        <v>Auvergne-Rhône-AlpesOuvriers non qualifiés de la manutention</v>
      </c>
      <c r="D545" t="s">
        <v>99</v>
      </c>
      <c r="E545" s="2">
        <v>84</v>
      </c>
      <c r="F545" t="s">
        <v>7</v>
      </c>
      <c r="G545" s="20">
        <v>4</v>
      </c>
      <c r="H545" s="20" t="str">
        <f t="shared" si="17"/>
        <v>Fort</v>
      </c>
      <c r="I545" t="s">
        <v>257</v>
      </c>
      <c r="J545" t="s">
        <v>255</v>
      </c>
      <c r="K545" t="s">
        <v>257</v>
      </c>
      <c r="L545" t="s">
        <v>254</v>
      </c>
      <c r="M545" t="s">
        <v>255</v>
      </c>
      <c r="N545" t="s">
        <v>253</v>
      </c>
    </row>
    <row r="546" spans="1:14" x14ac:dyDescent="0.25">
      <c r="A546">
        <v>2019</v>
      </c>
      <c r="B546" t="s">
        <v>219</v>
      </c>
      <c r="C546" t="str">
        <f t="shared" si="16"/>
        <v>Provence-Alpes-Côte d'AzurEmployés de la comptabilité</v>
      </c>
      <c r="D546" t="s">
        <v>121</v>
      </c>
      <c r="E546" s="2">
        <v>93</v>
      </c>
      <c r="F546" t="s">
        <v>17</v>
      </c>
      <c r="G546" s="20">
        <v>4</v>
      </c>
      <c r="H546" s="20" t="str">
        <f t="shared" si="17"/>
        <v>Fort</v>
      </c>
      <c r="I546" t="s">
        <v>256</v>
      </c>
      <c r="J546" t="s">
        <v>254</v>
      </c>
      <c r="K546" t="s">
        <v>255</v>
      </c>
      <c r="L546" t="s">
        <v>253</v>
      </c>
      <c r="M546" t="s">
        <v>253</v>
      </c>
      <c r="N546" t="s">
        <v>257</v>
      </c>
    </row>
    <row r="547" spans="1:14" x14ac:dyDescent="0.25">
      <c r="A547">
        <v>2019</v>
      </c>
      <c r="B547" t="s">
        <v>219</v>
      </c>
      <c r="C547" t="str">
        <f t="shared" si="16"/>
        <v>CorseEmployés de la comptabilité</v>
      </c>
      <c r="D547" t="s">
        <v>121</v>
      </c>
      <c r="E547" s="2">
        <v>94</v>
      </c>
      <c r="F547" t="s">
        <v>11</v>
      </c>
      <c r="G547" s="20">
        <v>3</v>
      </c>
      <c r="H547" s="20" t="str">
        <f t="shared" si="17"/>
        <v>Moyen</v>
      </c>
      <c r="I547" t="s">
        <v>253</v>
      </c>
      <c r="J547" t="s">
        <v>257</v>
      </c>
      <c r="K547" t="s">
        <v>255</v>
      </c>
      <c r="L547" t="s">
        <v>253</v>
      </c>
      <c r="M547" t="s">
        <v>253</v>
      </c>
      <c r="N547" t="s">
        <v>257</v>
      </c>
    </row>
    <row r="548" spans="1:14" x14ac:dyDescent="0.25">
      <c r="A548">
        <v>2019</v>
      </c>
      <c r="B548" t="s">
        <v>203</v>
      </c>
      <c r="C548" t="str">
        <f t="shared" si="16"/>
        <v>Île-de-FranceOuvriers non qualifiés de l'électricité et de l'électronique</v>
      </c>
      <c r="D548" t="s">
        <v>115</v>
      </c>
      <c r="E548" s="2">
        <v>11</v>
      </c>
      <c r="F548" t="s">
        <v>12</v>
      </c>
      <c r="G548" s="20">
        <v>5</v>
      </c>
      <c r="H548" s="20" t="str">
        <f t="shared" si="17"/>
        <v>Très fort</v>
      </c>
      <c r="I548" t="s">
        <v>254</v>
      </c>
      <c r="J548" t="s">
        <v>257</v>
      </c>
      <c r="K548" t="s">
        <v>256</v>
      </c>
      <c r="L548" t="s">
        <v>254</v>
      </c>
      <c r="M548" t="s">
        <v>254</v>
      </c>
      <c r="N548" t="s">
        <v>256</v>
      </c>
    </row>
    <row r="549" spans="1:14" x14ac:dyDescent="0.25">
      <c r="A549">
        <v>2019</v>
      </c>
      <c r="B549" t="s">
        <v>203</v>
      </c>
      <c r="C549" t="str">
        <f t="shared" si="16"/>
        <v>Centre-Val de LoireOuvriers non qualifiés de l'électricité et de l'électronique</v>
      </c>
      <c r="D549" t="s">
        <v>115</v>
      </c>
      <c r="E549" s="2">
        <v>24</v>
      </c>
      <c r="F549" t="s">
        <v>10</v>
      </c>
      <c r="G549" s="20">
        <v>2</v>
      </c>
      <c r="H549" s="20" t="str">
        <f t="shared" si="17"/>
        <v>Faible</v>
      </c>
      <c r="I549" t="s">
        <v>257</v>
      </c>
      <c r="J549" t="s">
        <v>254</v>
      </c>
      <c r="K549" t="s">
        <v>254</v>
      </c>
      <c r="L549" t="s">
        <v>254</v>
      </c>
      <c r="M549" t="s">
        <v>254</v>
      </c>
      <c r="N549" t="s">
        <v>256</v>
      </c>
    </row>
    <row r="550" spans="1:14" x14ac:dyDescent="0.25">
      <c r="A550">
        <v>2019</v>
      </c>
      <c r="B550" t="s">
        <v>203</v>
      </c>
      <c r="C550" t="str">
        <f t="shared" si="16"/>
        <v>Bourgogne-Franche-ComtéOuvriers non qualifiés de l'électricité et de l'électronique</v>
      </c>
      <c r="D550" t="s">
        <v>115</v>
      </c>
      <c r="E550" s="2">
        <v>27</v>
      </c>
      <c r="F550" t="s">
        <v>8</v>
      </c>
      <c r="G550" s="20">
        <v>4</v>
      </c>
      <c r="H550" s="20" t="str">
        <f t="shared" si="17"/>
        <v>Fort</v>
      </c>
      <c r="I550" t="s">
        <v>254</v>
      </c>
      <c r="J550" t="s">
        <v>257</v>
      </c>
      <c r="K550" t="s">
        <v>254</v>
      </c>
      <c r="L550" t="s">
        <v>254</v>
      </c>
      <c r="M550" t="s">
        <v>254</v>
      </c>
      <c r="N550" t="s">
        <v>256</v>
      </c>
    </row>
    <row r="551" spans="1:14" x14ac:dyDescent="0.25">
      <c r="A551">
        <v>2019</v>
      </c>
      <c r="B551" t="s">
        <v>203</v>
      </c>
      <c r="C551" t="str">
        <f t="shared" si="16"/>
        <v>NormandieOuvriers non qualifiés de l'électricité et de l'électronique</v>
      </c>
      <c r="D551" t="s">
        <v>115</v>
      </c>
      <c r="E551" s="2">
        <v>28</v>
      </c>
      <c r="F551" t="s">
        <v>13</v>
      </c>
      <c r="G551" s="20">
        <v>3</v>
      </c>
      <c r="H551" s="20" t="str">
        <f t="shared" si="17"/>
        <v>Moyen</v>
      </c>
      <c r="I551" t="s">
        <v>254</v>
      </c>
      <c r="J551" t="s">
        <v>254</v>
      </c>
      <c r="K551" t="s">
        <v>254</v>
      </c>
      <c r="L551" t="s">
        <v>254</v>
      </c>
      <c r="M551" t="s">
        <v>254</v>
      </c>
      <c r="N551" t="s">
        <v>256</v>
      </c>
    </row>
    <row r="552" spans="1:14" x14ac:dyDescent="0.25">
      <c r="A552">
        <v>2019</v>
      </c>
      <c r="B552" t="s">
        <v>203</v>
      </c>
      <c r="C552" t="str">
        <f t="shared" si="16"/>
        <v>Hauts-de-FranceOuvriers non qualifiés de l'électricité et de l'électronique</v>
      </c>
      <c r="D552" t="s">
        <v>115</v>
      </c>
      <c r="E552" s="2">
        <v>32</v>
      </c>
      <c r="F552" t="s">
        <v>18</v>
      </c>
      <c r="G552" s="20">
        <v>2</v>
      </c>
      <c r="H552" s="20" t="str">
        <f t="shared" si="17"/>
        <v>Faible</v>
      </c>
      <c r="I552" t="s">
        <v>257</v>
      </c>
      <c r="J552" t="s">
        <v>254</v>
      </c>
      <c r="K552" t="s">
        <v>254</v>
      </c>
      <c r="L552" t="s">
        <v>254</v>
      </c>
      <c r="M552" t="s">
        <v>254</v>
      </c>
      <c r="N552" t="s">
        <v>256</v>
      </c>
    </row>
    <row r="553" spans="1:14" x14ac:dyDescent="0.25">
      <c r="A553">
        <v>2019</v>
      </c>
      <c r="B553" t="s">
        <v>203</v>
      </c>
      <c r="C553" t="str">
        <f t="shared" si="16"/>
        <v>Grand EstOuvriers non qualifiés de l'électricité et de l'électronique</v>
      </c>
      <c r="D553" t="s">
        <v>115</v>
      </c>
      <c r="E553" s="2">
        <v>44</v>
      </c>
      <c r="F553" t="s">
        <v>19</v>
      </c>
      <c r="G553" s="20">
        <v>5</v>
      </c>
      <c r="H553" s="20" t="str">
        <f t="shared" si="17"/>
        <v>Très fort</v>
      </c>
      <c r="I553" t="s">
        <v>256</v>
      </c>
      <c r="J553" t="s">
        <v>254</v>
      </c>
      <c r="K553" t="s">
        <v>257</v>
      </c>
      <c r="L553" t="s">
        <v>254</v>
      </c>
      <c r="M553" t="s">
        <v>254</v>
      </c>
      <c r="N553" t="s">
        <v>256</v>
      </c>
    </row>
    <row r="554" spans="1:14" x14ac:dyDescent="0.25">
      <c r="A554">
        <v>2019</v>
      </c>
      <c r="B554" t="s">
        <v>203</v>
      </c>
      <c r="C554" t="str">
        <f t="shared" si="16"/>
        <v>Pays de la LoireOuvriers non qualifiés de l'électricité et de l'électronique</v>
      </c>
      <c r="D554" t="s">
        <v>115</v>
      </c>
      <c r="E554" s="2">
        <v>52</v>
      </c>
      <c r="F554" t="s">
        <v>14</v>
      </c>
      <c r="G554" s="20">
        <v>5</v>
      </c>
      <c r="H554" s="20" t="str">
        <f t="shared" si="17"/>
        <v>Très fort</v>
      </c>
      <c r="I554" t="s">
        <v>257</v>
      </c>
      <c r="J554" t="s">
        <v>254</v>
      </c>
      <c r="K554" t="s">
        <v>254</v>
      </c>
      <c r="L554" t="s">
        <v>254</v>
      </c>
      <c r="M554" t="s">
        <v>254</v>
      </c>
      <c r="N554" t="s">
        <v>256</v>
      </c>
    </row>
    <row r="555" spans="1:14" x14ac:dyDescent="0.25">
      <c r="A555">
        <v>2019</v>
      </c>
      <c r="B555" t="s">
        <v>215</v>
      </c>
      <c r="C555" t="str">
        <f t="shared" si="16"/>
        <v>BretagneEmployés administratifs d'entreprise</v>
      </c>
      <c r="D555" t="s">
        <v>127</v>
      </c>
      <c r="E555" s="2">
        <v>53</v>
      </c>
      <c r="F555" t="s">
        <v>9</v>
      </c>
      <c r="G555" s="20">
        <v>1</v>
      </c>
      <c r="H555" s="20" t="str">
        <f t="shared" si="17"/>
        <v>Très faible</v>
      </c>
      <c r="I555" t="s">
        <v>254</v>
      </c>
      <c r="J555" t="s">
        <v>253</v>
      </c>
      <c r="K555" t="s">
        <v>254</v>
      </c>
      <c r="L555" t="s">
        <v>255</v>
      </c>
      <c r="M555" t="s">
        <v>254</v>
      </c>
      <c r="N555" t="s">
        <v>253</v>
      </c>
    </row>
    <row r="556" spans="1:14" x14ac:dyDescent="0.25">
      <c r="A556">
        <v>2019</v>
      </c>
      <c r="B556" t="s">
        <v>203</v>
      </c>
      <c r="C556" t="str">
        <f t="shared" si="16"/>
        <v>Nouvelle AquitaineOuvriers non qualifiés de l'électricité et de l'électronique</v>
      </c>
      <c r="D556" t="s">
        <v>115</v>
      </c>
      <c r="E556" s="2">
        <v>75</v>
      </c>
      <c r="F556" t="s">
        <v>165</v>
      </c>
      <c r="G556" s="20">
        <v>5</v>
      </c>
      <c r="H556" s="20" t="str">
        <f t="shared" si="17"/>
        <v>Très fort</v>
      </c>
      <c r="I556" t="s">
        <v>257</v>
      </c>
      <c r="J556" t="s">
        <v>254</v>
      </c>
      <c r="K556" t="s">
        <v>256</v>
      </c>
      <c r="L556" t="s">
        <v>254</v>
      </c>
      <c r="M556" t="s">
        <v>254</v>
      </c>
      <c r="N556" t="s">
        <v>256</v>
      </c>
    </row>
    <row r="557" spans="1:14" x14ac:dyDescent="0.25">
      <c r="A557">
        <v>2019</v>
      </c>
      <c r="B557" t="s">
        <v>203</v>
      </c>
      <c r="C557" t="str">
        <f t="shared" si="16"/>
        <v>OccitanieOuvriers non qualifiés de l'électricité et de l'électronique</v>
      </c>
      <c r="D557" t="s">
        <v>115</v>
      </c>
      <c r="E557" s="2">
        <v>76</v>
      </c>
      <c r="F557" t="s">
        <v>15</v>
      </c>
      <c r="G557" s="20">
        <v>3</v>
      </c>
      <c r="H557" s="20" t="str">
        <f t="shared" si="17"/>
        <v>Moyen</v>
      </c>
      <c r="I557" t="s">
        <v>257</v>
      </c>
      <c r="J557" t="s">
        <v>256</v>
      </c>
      <c r="K557" t="s">
        <v>257</v>
      </c>
      <c r="L557" t="s">
        <v>254</v>
      </c>
      <c r="M557" t="s">
        <v>254</v>
      </c>
      <c r="N557" t="s">
        <v>256</v>
      </c>
    </row>
    <row r="558" spans="1:14" x14ac:dyDescent="0.25">
      <c r="A558">
        <v>2019</v>
      </c>
      <c r="B558" t="s">
        <v>203</v>
      </c>
      <c r="C558" t="str">
        <f t="shared" si="16"/>
        <v>Auvergne-Rhône-AlpesOuvriers non qualifiés de l'électricité et de l'électronique</v>
      </c>
      <c r="D558" t="s">
        <v>115</v>
      </c>
      <c r="E558" s="2">
        <v>84</v>
      </c>
      <c r="F558" t="s">
        <v>7</v>
      </c>
      <c r="G558" s="20">
        <v>5</v>
      </c>
      <c r="H558" s="20" t="str">
        <f t="shared" si="17"/>
        <v>Très fort</v>
      </c>
      <c r="I558" t="s">
        <v>257</v>
      </c>
      <c r="J558" t="s">
        <v>254</v>
      </c>
      <c r="K558" t="s">
        <v>254</v>
      </c>
      <c r="L558" t="s">
        <v>254</v>
      </c>
      <c r="M558" t="s">
        <v>254</v>
      </c>
      <c r="N558" t="s">
        <v>256</v>
      </c>
    </row>
    <row r="559" spans="1:14" x14ac:dyDescent="0.25">
      <c r="A559">
        <v>2019</v>
      </c>
      <c r="B559" t="s">
        <v>215</v>
      </c>
      <c r="C559" t="str">
        <f t="shared" si="16"/>
        <v>Provence-Alpes-Côte d'AzurEmployés administratifs d'entreprise</v>
      </c>
      <c r="D559" t="s">
        <v>127</v>
      </c>
      <c r="E559" s="2">
        <v>93</v>
      </c>
      <c r="F559" t="s">
        <v>17</v>
      </c>
      <c r="G559" s="20">
        <v>2</v>
      </c>
      <c r="H559" s="20" t="str">
        <f t="shared" si="17"/>
        <v>Faible</v>
      </c>
      <c r="I559" t="s">
        <v>257</v>
      </c>
      <c r="J559" t="s">
        <v>253</v>
      </c>
      <c r="K559" t="s">
        <v>254</v>
      </c>
      <c r="L559" t="s">
        <v>255</v>
      </c>
      <c r="M559" t="s">
        <v>254</v>
      </c>
      <c r="N559" t="s">
        <v>253</v>
      </c>
    </row>
    <row r="560" spans="1:14" x14ac:dyDescent="0.25">
      <c r="A560">
        <v>2019</v>
      </c>
      <c r="B560" t="s">
        <v>215</v>
      </c>
      <c r="C560" t="str">
        <f t="shared" si="16"/>
        <v>CorseEmployés administratifs d'entreprise</v>
      </c>
      <c r="D560" t="s">
        <v>127</v>
      </c>
      <c r="E560" s="2">
        <v>94</v>
      </c>
      <c r="F560" t="s">
        <v>11</v>
      </c>
      <c r="G560" s="20">
        <v>1</v>
      </c>
      <c r="H560" s="20" t="str">
        <f t="shared" si="17"/>
        <v>Très faible</v>
      </c>
      <c r="I560" t="s">
        <v>254</v>
      </c>
      <c r="J560" t="s">
        <v>253</v>
      </c>
      <c r="K560" t="s">
        <v>257</v>
      </c>
      <c r="L560" t="s">
        <v>255</v>
      </c>
      <c r="M560" t="s">
        <v>254</v>
      </c>
      <c r="N560" t="s">
        <v>253</v>
      </c>
    </row>
    <row r="561" spans="1:14" x14ac:dyDescent="0.25">
      <c r="A561">
        <v>2019</v>
      </c>
      <c r="B561" t="s">
        <v>218</v>
      </c>
      <c r="C561" t="str">
        <f t="shared" si="16"/>
        <v>Île-de-FranceOuvriers non qualifiés des industries de process</v>
      </c>
      <c r="D561" t="s">
        <v>104</v>
      </c>
      <c r="E561" s="2">
        <v>11</v>
      </c>
      <c r="F561" t="s">
        <v>12</v>
      </c>
      <c r="G561" s="20">
        <v>4</v>
      </c>
      <c r="H561" s="20" t="str">
        <f t="shared" si="17"/>
        <v>Fort</v>
      </c>
      <c r="I561" t="s">
        <v>257</v>
      </c>
      <c r="J561" t="s">
        <v>253</v>
      </c>
      <c r="K561" t="s">
        <v>256</v>
      </c>
      <c r="L561" t="s">
        <v>257</v>
      </c>
      <c r="M561" t="s">
        <v>254</v>
      </c>
      <c r="N561" t="s">
        <v>253</v>
      </c>
    </row>
    <row r="562" spans="1:14" x14ac:dyDescent="0.25">
      <c r="A562">
        <v>2019</v>
      </c>
      <c r="B562" t="s">
        <v>218</v>
      </c>
      <c r="C562" t="str">
        <f t="shared" si="16"/>
        <v>Centre-Val de LoireOuvriers non qualifiés des industries de process</v>
      </c>
      <c r="D562" t="s">
        <v>104</v>
      </c>
      <c r="E562" s="2">
        <v>24</v>
      </c>
      <c r="F562" t="s">
        <v>10</v>
      </c>
      <c r="G562" s="20">
        <v>2</v>
      </c>
      <c r="H562" s="20" t="str">
        <f t="shared" si="17"/>
        <v>Faible</v>
      </c>
      <c r="I562" t="s">
        <v>257</v>
      </c>
      <c r="J562" t="s">
        <v>253</v>
      </c>
      <c r="K562" t="s">
        <v>254</v>
      </c>
      <c r="L562" t="s">
        <v>257</v>
      </c>
      <c r="M562" t="s">
        <v>257</v>
      </c>
      <c r="N562" t="s">
        <v>253</v>
      </c>
    </row>
    <row r="563" spans="1:14" x14ac:dyDescent="0.25">
      <c r="A563">
        <v>2019</v>
      </c>
      <c r="B563" t="s">
        <v>218</v>
      </c>
      <c r="C563" t="str">
        <f t="shared" si="16"/>
        <v>Bourgogne-Franche-ComtéOuvriers non qualifiés des industries de process</v>
      </c>
      <c r="D563" t="s">
        <v>104</v>
      </c>
      <c r="E563" s="2">
        <v>27</v>
      </c>
      <c r="F563" t="s">
        <v>8</v>
      </c>
      <c r="G563" s="20">
        <v>3</v>
      </c>
      <c r="H563" s="20" t="str">
        <f t="shared" si="17"/>
        <v>Moyen</v>
      </c>
      <c r="I563" t="s">
        <v>257</v>
      </c>
      <c r="J563" t="s">
        <v>253</v>
      </c>
      <c r="K563" t="s">
        <v>257</v>
      </c>
      <c r="L563" t="s">
        <v>257</v>
      </c>
      <c r="M563" t="s">
        <v>257</v>
      </c>
      <c r="N563" t="s">
        <v>253</v>
      </c>
    </row>
    <row r="564" spans="1:14" x14ac:dyDescent="0.25">
      <c r="A564">
        <v>2019</v>
      </c>
      <c r="B564" t="s">
        <v>218</v>
      </c>
      <c r="C564" t="str">
        <f t="shared" si="16"/>
        <v>NormandieOuvriers non qualifiés des industries de process</v>
      </c>
      <c r="D564" t="s">
        <v>104</v>
      </c>
      <c r="E564" s="2">
        <v>28</v>
      </c>
      <c r="F564" t="s">
        <v>13</v>
      </c>
      <c r="G564" s="20">
        <v>2</v>
      </c>
      <c r="H564" s="20" t="str">
        <f t="shared" si="17"/>
        <v>Faible</v>
      </c>
      <c r="I564" t="s">
        <v>257</v>
      </c>
      <c r="J564" t="s">
        <v>253</v>
      </c>
      <c r="K564" t="s">
        <v>254</v>
      </c>
      <c r="L564" t="s">
        <v>257</v>
      </c>
      <c r="M564" t="s">
        <v>257</v>
      </c>
      <c r="N564" t="s">
        <v>253</v>
      </c>
    </row>
    <row r="565" spans="1:14" x14ac:dyDescent="0.25">
      <c r="A565">
        <v>2019</v>
      </c>
      <c r="B565" t="s">
        <v>218</v>
      </c>
      <c r="C565" t="str">
        <f t="shared" si="16"/>
        <v>Hauts-de-FranceOuvriers non qualifiés des industries de process</v>
      </c>
      <c r="D565" t="s">
        <v>104</v>
      </c>
      <c r="E565" s="2">
        <v>32</v>
      </c>
      <c r="F565" t="s">
        <v>18</v>
      </c>
      <c r="G565" s="20">
        <v>2</v>
      </c>
      <c r="H565" s="20" t="str">
        <f t="shared" si="17"/>
        <v>Faible</v>
      </c>
      <c r="I565" t="s">
        <v>257</v>
      </c>
      <c r="J565" t="s">
        <v>253</v>
      </c>
      <c r="K565" t="s">
        <v>254</v>
      </c>
      <c r="L565" t="s">
        <v>257</v>
      </c>
      <c r="M565" t="s">
        <v>257</v>
      </c>
      <c r="N565" t="s">
        <v>253</v>
      </c>
    </row>
    <row r="566" spans="1:14" x14ac:dyDescent="0.25">
      <c r="A566">
        <v>2019</v>
      </c>
      <c r="B566" t="s">
        <v>218</v>
      </c>
      <c r="C566" t="str">
        <f t="shared" si="16"/>
        <v>Grand EstOuvriers non qualifiés des industries de process</v>
      </c>
      <c r="D566" t="s">
        <v>104</v>
      </c>
      <c r="E566" s="2">
        <v>44</v>
      </c>
      <c r="F566" t="s">
        <v>19</v>
      </c>
      <c r="G566" s="20">
        <v>3</v>
      </c>
      <c r="H566" s="20" t="str">
        <f t="shared" si="17"/>
        <v>Moyen</v>
      </c>
      <c r="I566" t="s">
        <v>257</v>
      </c>
      <c r="J566" t="s">
        <v>253</v>
      </c>
      <c r="K566" t="s">
        <v>257</v>
      </c>
      <c r="L566" t="s">
        <v>257</v>
      </c>
      <c r="M566" t="s">
        <v>257</v>
      </c>
      <c r="N566" t="s">
        <v>253</v>
      </c>
    </row>
    <row r="567" spans="1:14" x14ac:dyDescent="0.25">
      <c r="A567">
        <v>2019</v>
      </c>
      <c r="B567" t="s">
        <v>218</v>
      </c>
      <c r="C567" t="str">
        <f t="shared" si="16"/>
        <v>Pays de la LoireOuvriers non qualifiés des industries de process</v>
      </c>
      <c r="D567" t="s">
        <v>104</v>
      </c>
      <c r="E567" s="2">
        <v>52</v>
      </c>
      <c r="F567" t="s">
        <v>14</v>
      </c>
      <c r="G567" s="20">
        <v>5</v>
      </c>
      <c r="H567" s="20" t="str">
        <f t="shared" si="17"/>
        <v>Très fort</v>
      </c>
      <c r="I567" t="s">
        <v>257</v>
      </c>
      <c r="J567" t="s">
        <v>253</v>
      </c>
      <c r="K567" t="s">
        <v>257</v>
      </c>
      <c r="L567" t="s">
        <v>257</v>
      </c>
      <c r="M567" t="s">
        <v>254</v>
      </c>
      <c r="N567" t="s">
        <v>253</v>
      </c>
    </row>
    <row r="568" spans="1:14" x14ac:dyDescent="0.25">
      <c r="A568">
        <v>2019</v>
      </c>
      <c r="B568" t="s">
        <v>241</v>
      </c>
      <c r="C568" t="str">
        <f t="shared" si="16"/>
        <v>BretagneSecrétaires de direction</v>
      </c>
      <c r="D568" t="s">
        <v>88</v>
      </c>
      <c r="E568" s="2">
        <v>53</v>
      </c>
      <c r="F568" t="s">
        <v>9</v>
      </c>
      <c r="G568" s="20">
        <v>1</v>
      </c>
      <c r="H568" s="20" t="str">
        <f t="shared" si="17"/>
        <v>Très faible</v>
      </c>
      <c r="I568" t="s">
        <v>254</v>
      </c>
      <c r="J568" t="s">
        <v>255</v>
      </c>
      <c r="K568" t="s">
        <v>255</v>
      </c>
      <c r="L568" t="s">
        <v>253</v>
      </c>
      <c r="M568" t="s">
        <v>255</v>
      </c>
      <c r="N568" t="s">
        <v>256</v>
      </c>
    </row>
    <row r="569" spans="1:14" x14ac:dyDescent="0.25">
      <c r="A569">
        <v>2019</v>
      </c>
      <c r="B569" t="s">
        <v>218</v>
      </c>
      <c r="C569" t="str">
        <f t="shared" si="16"/>
        <v>Nouvelle AquitaineOuvriers non qualifiés des industries de process</v>
      </c>
      <c r="D569" t="s">
        <v>104</v>
      </c>
      <c r="E569" s="2">
        <v>75</v>
      </c>
      <c r="F569" t="s">
        <v>165</v>
      </c>
      <c r="G569" s="20">
        <v>4</v>
      </c>
      <c r="H569" s="20" t="str">
        <f t="shared" si="17"/>
        <v>Fort</v>
      </c>
      <c r="I569" t="s">
        <v>257</v>
      </c>
      <c r="J569" t="s">
        <v>255</v>
      </c>
      <c r="K569" t="s">
        <v>257</v>
      </c>
      <c r="L569" t="s">
        <v>257</v>
      </c>
      <c r="M569" t="s">
        <v>254</v>
      </c>
      <c r="N569" t="s">
        <v>253</v>
      </c>
    </row>
    <row r="570" spans="1:14" x14ac:dyDescent="0.25">
      <c r="A570">
        <v>2019</v>
      </c>
      <c r="B570" t="s">
        <v>218</v>
      </c>
      <c r="C570" t="str">
        <f t="shared" si="16"/>
        <v>OccitanieOuvriers non qualifiés des industries de process</v>
      </c>
      <c r="D570" t="s">
        <v>104</v>
      </c>
      <c r="E570" s="2">
        <v>76</v>
      </c>
      <c r="F570" t="s">
        <v>15</v>
      </c>
      <c r="G570" s="20">
        <v>4</v>
      </c>
      <c r="H570" s="20" t="str">
        <f t="shared" si="17"/>
        <v>Fort</v>
      </c>
      <c r="I570" t="s">
        <v>257</v>
      </c>
      <c r="J570" t="s">
        <v>253</v>
      </c>
      <c r="K570" t="s">
        <v>257</v>
      </c>
      <c r="L570" t="s">
        <v>257</v>
      </c>
      <c r="M570" t="s">
        <v>254</v>
      </c>
      <c r="N570" t="s">
        <v>253</v>
      </c>
    </row>
    <row r="571" spans="1:14" x14ac:dyDescent="0.25">
      <c r="A571">
        <v>2019</v>
      </c>
      <c r="B571" t="s">
        <v>218</v>
      </c>
      <c r="C571" t="str">
        <f t="shared" si="16"/>
        <v>Auvergne-Rhône-AlpesOuvriers non qualifiés des industries de process</v>
      </c>
      <c r="D571" t="s">
        <v>104</v>
      </c>
      <c r="E571" s="2">
        <v>84</v>
      </c>
      <c r="F571" t="s">
        <v>7</v>
      </c>
      <c r="G571" s="20">
        <v>4</v>
      </c>
      <c r="H571" s="20" t="str">
        <f t="shared" si="17"/>
        <v>Fort</v>
      </c>
      <c r="I571" t="s">
        <v>257</v>
      </c>
      <c r="J571" t="s">
        <v>253</v>
      </c>
      <c r="K571" t="s">
        <v>254</v>
      </c>
      <c r="L571" t="s">
        <v>257</v>
      </c>
      <c r="M571" t="s">
        <v>257</v>
      </c>
      <c r="N571" t="s">
        <v>253</v>
      </c>
    </row>
    <row r="572" spans="1:14" x14ac:dyDescent="0.25">
      <c r="A572">
        <v>2019</v>
      </c>
      <c r="B572" t="s">
        <v>241</v>
      </c>
      <c r="C572" t="str">
        <f t="shared" si="16"/>
        <v>Provence-Alpes-Côte d'AzurSecrétaires de direction</v>
      </c>
      <c r="D572" t="s">
        <v>88</v>
      </c>
      <c r="E572" s="2">
        <v>93</v>
      </c>
      <c r="F572" t="s">
        <v>17</v>
      </c>
      <c r="G572" s="20">
        <v>2</v>
      </c>
      <c r="H572" s="20" t="str">
        <f t="shared" si="17"/>
        <v>Faible</v>
      </c>
      <c r="I572" t="s">
        <v>256</v>
      </c>
      <c r="J572" t="s">
        <v>255</v>
      </c>
      <c r="K572" t="s">
        <v>255</v>
      </c>
      <c r="L572" t="s">
        <v>253</v>
      </c>
      <c r="M572" t="s">
        <v>255</v>
      </c>
      <c r="N572" t="s">
        <v>256</v>
      </c>
    </row>
    <row r="573" spans="1:14" x14ac:dyDescent="0.25">
      <c r="A573">
        <v>2019</v>
      </c>
      <c r="B573" t="s">
        <v>241</v>
      </c>
      <c r="C573" t="str">
        <f t="shared" si="16"/>
        <v>CorseSecrétaires de direction</v>
      </c>
      <c r="D573" t="s">
        <v>88</v>
      </c>
      <c r="E573" s="2">
        <v>94</v>
      </c>
      <c r="F573" t="s">
        <v>11</v>
      </c>
      <c r="G573" s="20">
        <v>5</v>
      </c>
      <c r="H573" s="20" t="str">
        <f t="shared" si="17"/>
        <v>Très fort</v>
      </c>
      <c r="I573" t="s">
        <v>255</v>
      </c>
      <c r="J573" t="s">
        <v>255</v>
      </c>
      <c r="K573" t="s">
        <v>253</v>
      </c>
      <c r="L573" t="s">
        <v>253</v>
      </c>
      <c r="M573" t="s">
        <v>255</v>
      </c>
      <c r="N573" t="s">
        <v>256</v>
      </c>
    </row>
    <row r="574" spans="1:14" x14ac:dyDescent="0.25">
      <c r="A574">
        <v>2019</v>
      </c>
      <c r="B574" t="s">
        <v>187</v>
      </c>
      <c r="C574" t="str">
        <f t="shared" si="16"/>
        <v>Île-de-FranceOuvriers non qualifiés du gros œuvre du bâtiment, des travaux publics, du béton et de l'extraction</v>
      </c>
      <c r="D574" t="s">
        <v>118</v>
      </c>
      <c r="E574" s="2">
        <v>11</v>
      </c>
      <c r="F574" t="s">
        <v>12</v>
      </c>
      <c r="G574" s="20">
        <v>4</v>
      </c>
      <c r="H574" s="20" t="str">
        <f t="shared" si="17"/>
        <v>Fort</v>
      </c>
      <c r="I574" t="s">
        <v>256</v>
      </c>
      <c r="J574" t="s">
        <v>255</v>
      </c>
      <c r="K574" t="s">
        <v>256</v>
      </c>
      <c r="L574" t="s">
        <v>254</v>
      </c>
      <c r="M574" t="s">
        <v>256</v>
      </c>
      <c r="N574" t="s">
        <v>253</v>
      </c>
    </row>
    <row r="575" spans="1:14" x14ac:dyDescent="0.25">
      <c r="A575">
        <v>2019</v>
      </c>
      <c r="B575" t="s">
        <v>187</v>
      </c>
      <c r="C575" t="str">
        <f t="shared" si="16"/>
        <v>Centre-Val de LoireOuvriers non qualifiés du gros œuvre du bâtiment, des travaux publics, du béton et de l'extraction</v>
      </c>
      <c r="D575" t="s">
        <v>118</v>
      </c>
      <c r="E575" s="2">
        <v>24</v>
      </c>
      <c r="F575" t="s">
        <v>10</v>
      </c>
      <c r="G575" s="20">
        <v>4</v>
      </c>
      <c r="H575" s="20" t="str">
        <f t="shared" si="17"/>
        <v>Fort</v>
      </c>
      <c r="I575" t="s">
        <v>257</v>
      </c>
      <c r="J575" t="s">
        <v>255</v>
      </c>
      <c r="K575" t="s">
        <v>254</v>
      </c>
      <c r="L575" t="s">
        <v>254</v>
      </c>
      <c r="M575" t="s">
        <v>256</v>
      </c>
      <c r="N575" t="s">
        <v>253</v>
      </c>
    </row>
    <row r="576" spans="1:14" x14ac:dyDescent="0.25">
      <c r="A576">
        <v>2019</v>
      </c>
      <c r="B576" t="s">
        <v>187</v>
      </c>
      <c r="C576" t="str">
        <f t="shared" si="16"/>
        <v>Bourgogne-Franche-ComtéOuvriers non qualifiés du gros œuvre du bâtiment, des travaux publics, du béton et de l'extraction</v>
      </c>
      <c r="D576" t="s">
        <v>118</v>
      </c>
      <c r="E576" s="2">
        <v>27</v>
      </c>
      <c r="F576" t="s">
        <v>8</v>
      </c>
      <c r="G576" s="20">
        <v>5</v>
      </c>
      <c r="H576" s="20" t="str">
        <f t="shared" si="17"/>
        <v>Très fort</v>
      </c>
      <c r="I576" t="s">
        <v>257</v>
      </c>
      <c r="J576" t="s">
        <v>255</v>
      </c>
      <c r="K576" t="s">
        <v>254</v>
      </c>
      <c r="L576" t="s">
        <v>254</v>
      </c>
      <c r="M576" t="s">
        <v>256</v>
      </c>
      <c r="N576" t="s">
        <v>253</v>
      </c>
    </row>
    <row r="577" spans="1:14" x14ac:dyDescent="0.25">
      <c r="A577">
        <v>2019</v>
      </c>
      <c r="B577" t="s">
        <v>187</v>
      </c>
      <c r="C577" t="str">
        <f t="shared" si="16"/>
        <v>NormandieOuvriers non qualifiés du gros œuvre du bâtiment, des travaux publics, du béton et de l'extraction</v>
      </c>
      <c r="D577" t="s">
        <v>118</v>
      </c>
      <c r="E577" s="2">
        <v>28</v>
      </c>
      <c r="F577" t="s">
        <v>13</v>
      </c>
      <c r="G577" s="20">
        <v>4</v>
      </c>
      <c r="H577" s="20" t="str">
        <f t="shared" si="17"/>
        <v>Fort</v>
      </c>
      <c r="I577" t="s">
        <v>257</v>
      </c>
      <c r="J577" t="s">
        <v>253</v>
      </c>
      <c r="K577" t="s">
        <v>254</v>
      </c>
      <c r="L577" t="s">
        <v>254</v>
      </c>
      <c r="M577" t="s">
        <v>256</v>
      </c>
      <c r="N577" t="s">
        <v>253</v>
      </c>
    </row>
    <row r="578" spans="1:14" x14ac:dyDescent="0.25">
      <c r="A578">
        <v>2019</v>
      </c>
      <c r="B578" t="s">
        <v>187</v>
      </c>
      <c r="C578" t="str">
        <f t="shared" si="16"/>
        <v>Hauts-de-FranceOuvriers non qualifiés du gros œuvre du bâtiment, des travaux publics, du béton et de l'extraction</v>
      </c>
      <c r="D578" t="s">
        <v>118</v>
      </c>
      <c r="E578" s="2">
        <v>32</v>
      </c>
      <c r="F578" t="s">
        <v>18</v>
      </c>
      <c r="G578" s="20">
        <v>4</v>
      </c>
      <c r="H578" s="20" t="str">
        <f t="shared" si="17"/>
        <v>Fort</v>
      </c>
      <c r="I578" t="s">
        <v>257</v>
      </c>
      <c r="J578" t="s">
        <v>253</v>
      </c>
      <c r="K578" t="s">
        <v>257</v>
      </c>
      <c r="L578" t="s">
        <v>254</v>
      </c>
      <c r="M578" t="s">
        <v>256</v>
      </c>
      <c r="N578" t="s">
        <v>253</v>
      </c>
    </row>
    <row r="579" spans="1:14" x14ac:dyDescent="0.25">
      <c r="A579">
        <v>2019</v>
      </c>
      <c r="B579" t="s">
        <v>187</v>
      </c>
      <c r="C579" t="str">
        <f t="shared" ref="C579:C642" si="18">F579&amp;D579</f>
        <v>Grand EstOuvriers non qualifiés du gros œuvre du bâtiment, des travaux publics, du béton et de l'extraction</v>
      </c>
      <c r="D579" t="s">
        <v>118</v>
      </c>
      <c r="E579" s="2">
        <v>44</v>
      </c>
      <c r="F579" t="s">
        <v>19</v>
      </c>
      <c r="G579" s="20">
        <v>5</v>
      </c>
      <c r="H579" s="20" t="str">
        <f t="shared" ref="H579:H642" si="19">IF(G579=1,"Très faible",IF(G579=2,"Faible",IF(G579=3,"Moyen",IF(G579=4,"Fort",IF(G579=5,"Très fort","Problème")))))</f>
        <v>Très fort</v>
      </c>
      <c r="I579" t="s">
        <v>257</v>
      </c>
      <c r="J579" t="s">
        <v>253</v>
      </c>
      <c r="K579" t="s">
        <v>256</v>
      </c>
      <c r="L579" t="s">
        <v>254</v>
      </c>
      <c r="M579" t="s">
        <v>256</v>
      </c>
      <c r="N579" t="s">
        <v>253</v>
      </c>
    </row>
    <row r="580" spans="1:14" x14ac:dyDescent="0.25">
      <c r="A580">
        <v>2019</v>
      </c>
      <c r="B580" t="s">
        <v>187</v>
      </c>
      <c r="C580" t="str">
        <f t="shared" si="18"/>
        <v>Pays de la LoireOuvriers non qualifiés du gros œuvre du bâtiment, des travaux publics, du béton et de l'extraction</v>
      </c>
      <c r="D580" t="s">
        <v>118</v>
      </c>
      <c r="E580" s="2">
        <v>52</v>
      </c>
      <c r="F580" t="s">
        <v>14</v>
      </c>
      <c r="G580" s="20">
        <v>5</v>
      </c>
      <c r="H580" s="20" t="str">
        <f t="shared" si="19"/>
        <v>Très fort</v>
      </c>
      <c r="I580" t="s">
        <v>257</v>
      </c>
      <c r="J580" t="s">
        <v>256</v>
      </c>
      <c r="K580" t="s">
        <v>254</v>
      </c>
      <c r="L580" t="s">
        <v>254</v>
      </c>
      <c r="M580" t="s">
        <v>256</v>
      </c>
      <c r="N580" t="s">
        <v>253</v>
      </c>
    </row>
    <row r="581" spans="1:14" x14ac:dyDescent="0.25">
      <c r="A581">
        <v>2019</v>
      </c>
      <c r="B581" t="s">
        <v>242</v>
      </c>
      <c r="C581" t="str">
        <f t="shared" si="18"/>
        <v>BretagneTechniciens des services administratifs, comptables et financiers</v>
      </c>
      <c r="D581" t="s">
        <v>95</v>
      </c>
      <c r="E581" s="2">
        <v>53</v>
      </c>
      <c r="F581" t="s">
        <v>9</v>
      </c>
      <c r="G581" s="20">
        <v>5</v>
      </c>
      <c r="H581" s="20" t="str">
        <f t="shared" si="19"/>
        <v>Très fort</v>
      </c>
      <c r="I581" t="s">
        <v>253</v>
      </c>
      <c r="J581" t="s">
        <v>257</v>
      </c>
      <c r="K581" t="s">
        <v>255</v>
      </c>
      <c r="L581" t="s">
        <v>253</v>
      </c>
      <c r="M581" t="s">
        <v>255</v>
      </c>
      <c r="N581" t="s">
        <v>256</v>
      </c>
    </row>
    <row r="582" spans="1:14" x14ac:dyDescent="0.25">
      <c r="A582">
        <v>2019</v>
      </c>
      <c r="B582" t="s">
        <v>187</v>
      </c>
      <c r="C582" t="str">
        <f t="shared" si="18"/>
        <v>Nouvelle AquitaineOuvriers non qualifiés du gros œuvre du bâtiment, des travaux publics, du béton et de l'extraction</v>
      </c>
      <c r="D582" t="s">
        <v>118</v>
      </c>
      <c r="E582" s="2">
        <v>75</v>
      </c>
      <c r="F582" t="s">
        <v>165</v>
      </c>
      <c r="G582" s="20">
        <v>5</v>
      </c>
      <c r="H582" s="20" t="str">
        <f t="shared" si="19"/>
        <v>Très fort</v>
      </c>
      <c r="I582" t="s">
        <v>257</v>
      </c>
      <c r="J582" t="s">
        <v>255</v>
      </c>
      <c r="K582" t="s">
        <v>254</v>
      </c>
      <c r="L582" t="s">
        <v>254</v>
      </c>
      <c r="M582" t="s">
        <v>256</v>
      </c>
      <c r="N582" t="s">
        <v>253</v>
      </c>
    </row>
    <row r="583" spans="1:14" x14ac:dyDescent="0.25">
      <c r="A583">
        <v>2019</v>
      </c>
      <c r="B583" t="s">
        <v>187</v>
      </c>
      <c r="C583" t="str">
        <f t="shared" si="18"/>
        <v>OccitanieOuvriers non qualifiés du gros œuvre du bâtiment, des travaux publics, du béton et de l'extraction</v>
      </c>
      <c r="D583" t="s">
        <v>118</v>
      </c>
      <c r="E583" s="2">
        <v>76</v>
      </c>
      <c r="F583" t="s">
        <v>15</v>
      </c>
      <c r="G583" s="20">
        <v>4</v>
      </c>
      <c r="H583" s="20" t="str">
        <f t="shared" si="19"/>
        <v>Fort</v>
      </c>
      <c r="I583" t="s">
        <v>257</v>
      </c>
      <c r="J583" t="s">
        <v>253</v>
      </c>
      <c r="K583" t="s">
        <v>254</v>
      </c>
      <c r="L583" t="s">
        <v>254</v>
      </c>
      <c r="M583" t="s">
        <v>256</v>
      </c>
      <c r="N583" t="s">
        <v>253</v>
      </c>
    </row>
    <row r="584" spans="1:14" x14ac:dyDescent="0.25">
      <c r="A584">
        <v>2019</v>
      </c>
      <c r="B584" t="s">
        <v>187</v>
      </c>
      <c r="C584" t="str">
        <f t="shared" si="18"/>
        <v>Auvergne-Rhône-AlpesOuvriers non qualifiés du gros œuvre du bâtiment, des travaux publics, du béton et de l'extraction</v>
      </c>
      <c r="D584" t="s">
        <v>118</v>
      </c>
      <c r="E584" s="2">
        <v>84</v>
      </c>
      <c r="F584" t="s">
        <v>7</v>
      </c>
      <c r="G584" s="20">
        <v>5</v>
      </c>
      <c r="H584" s="20" t="str">
        <f t="shared" si="19"/>
        <v>Très fort</v>
      </c>
      <c r="I584" t="s">
        <v>257</v>
      </c>
      <c r="J584" t="s">
        <v>255</v>
      </c>
      <c r="K584" t="s">
        <v>254</v>
      </c>
      <c r="L584" t="s">
        <v>254</v>
      </c>
      <c r="M584" t="s">
        <v>256</v>
      </c>
      <c r="N584" t="s">
        <v>253</v>
      </c>
    </row>
    <row r="585" spans="1:14" x14ac:dyDescent="0.25">
      <c r="A585">
        <v>2019</v>
      </c>
      <c r="B585" t="s">
        <v>242</v>
      </c>
      <c r="C585" t="str">
        <f t="shared" si="18"/>
        <v>Provence-Alpes-Côte d'AzurTechniciens des services administratifs, comptables et financiers</v>
      </c>
      <c r="D585" t="s">
        <v>95</v>
      </c>
      <c r="E585" s="2">
        <v>93</v>
      </c>
      <c r="F585" t="s">
        <v>17</v>
      </c>
      <c r="G585" s="20">
        <v>5</v>
      </c>
      <c r="H585" s="20" t="str">
        <f t="shared" si="19"/>
        <v>Très fort</v>
      </c>
      <c r="I585" t="s">
        <v>253</v>
      </c>
      <c r="J585" t="s">
        <v>257</v>
      </c>
      <c r="K585" t="s">
        <v>255</v>
      </c>
      <c r="L585" t="s">
        <v>253</v>
      </c>
      <c r="M585" t="s">
        <v>255</v>
      </c>
      <c r="N585" t="s">
        <v>255</v>
      </c>
    </row>
    <row r="586" spans="1:14" x14ac:dyDescent="0.25">
      <c r="A586">
        <v>2019</v>
      </c>
      <c r="B586" t="s">
        <v>242</v>
      </c>
      <c r="C586" t="str">
        <f t="shared" si="18"/>
        <v>CorseTechniciens des services administratifs, comptables et financiers</v>
      </c>
      <c r="D586" t="s">
        <v>95</v>
      </c>
      <c r="E586" s="2">
        <v>94</v>
      </c>
      <c r="F586" t="s">
        <v>11</v>
      </c>
      <c r="G586" s="20">
        <v>5</v>
      </c>
      <c r="H586" s="20" t="str">
        <f t="shared" si="19"/>
        <v>Très fort</v>
      </c>
      <c r="I586" t="s">
        <v>253</v>
      </c>
      <c r="J586" t="s">
        <v>257</v>
      </c>
      <c r="K586" t="s">
        <v>256</v>
      </c>
      <c r="L586" t="s">
        <v>253</v>
      </c>
      <c r="M586" t="s">
        <v>255</v>
      </c>
      <c r="N586" t="s">
        <v>255</v>
      </c>
    </row>
    <row r="587" spans="1:14" x14ac:dyDescent="0.25">
      <c r="A587">
        <v>2019</v>
      </c>
      <c r="B587" t="s">
        <v>193</v>
      </c>
      <c r="C587" t="str">
        <f t="shared" si="18"/>
        <v>Île-de-FranceOuvriers non qualifiés du second œuvre du bâtiment</v>
      </c>
      <c r="D587" t="s">
        <v>110</v>
      </c>
      <c r="E587" s="2">
        <v>11</v>
      </c>
      <c r="F587" t="s">
        <v>12</v>
      </c>
      <c r="G587" s="20">
        <v>4</v>
      </c>
      <c r="H587" s="20" t="str">
        <f t="shared" si="19"/>
        <v>Fort</v>
      </c>
      <c r="I587" t="s">
        <v>254</v>
      </c>
      <c r="J587" t="s">
        <v>255</v>
      </c>
      <c r="K587" t="s">
        <v>255</v>
      </c>
      <c r="L587" t="s">
        <v>256</v>
      </c>
      <c r="M587" t="s">
        <v>256</v>
      </c>
      <c r="N587" t="s">
        <v>253</v>
      </c>
    </row>
    <row r="588" spans="1:14" x14ac:dyDescent="0.25">
      <c r="A588">
        <v>2019</v>
      </c>
      <c r="B588" t="s">
        <v>193</v>
      </c>
      <c r="C588" t="str">
        <f t="shared" si="18"/>
        <v>Centre-Val de LoireOuvriers non qualifiés du second œuvre du bâtiment</v>
      </c>
      <c r="D588" t="s">
        <v>110</v>
      </c>
      <c r="E588" s="2">
        <v>24</v>
      </c>
      <c r="F588" t="s">
        <v>10</v>
      </c>
      <c r="G588" s="20">
        <v>5</v>
      </c>
      <c r="H588" s="20" t="str">
        <f t="shared" si="19"/>
        <v>Très fort</v>
      </c>
      <c r="I588" t="s">
        <v>257</v>
      </c>
      <c r="J588" t="s">
        <v>255</v>
      </c>
      <c r="K588" t="s">
        <v>256</v>
      </c>
      <c r="L588" t="s">
        <v>256</v>
      </c>
      <c r="M588" t="s">
        <v>256</v>
      </c>
      <c r="N588" t="s">
        <v>253</v>
      </c>
    </row>
    <row r="589" spans="1:14" x14ac:dyDescent="0.25">
      <c r="A589">
        <v>2019</v>
      </c>
      <c r="B589" t="s">
        <v>193</v>
      </c>
      <c r="C589" t="str">
        <f t="shared" si="18"/>
        <v>Bourgogne-Franche-ComtéOuvriers non qualifiés du second œuvre du bâtiment</v>
      </c>
      <c r="D589" t="s">
        <v>110</v>
      </c>
      <c r="E589" s="2">
        <v>27</v>
      </c>
      <c r="F589" t="s">
        <v>8</v>
      </c>
      <c r="G589" s="20">
        <v>5</v>
      </c>
      <c r="H589" s="20" t="str">
        <f t="shared" si="19"/>
        <v>Très fort</v>
      </c>
      <c r="I589" t="s">
        <v>257</v>
      </c>
      <c r="J589" t="s">
        <v>255</v>
      </c>
      <c r="K589" t="s">
        <v>256</v>
      </c>
      <c r="L589" t="s">
        <v>256</v>
      </c>
      <c r="M589" t="s">
        <v>256</v>
      </c>
      <c r="N589" t="s">
        <v>253</v>
      </c>
    </row>
    <row r="590" spans="1:14" x14ac:dyDescent="0.25">
      <c r="A590">
        <v>2019</v>
      </c>
      <c r="B590" t="s">
        <v>193</v>
      </c>
      <c r="C590" t="str">
        <f t="shared" si="18"/>
        <v>NormandieOuvriers non qualifiés du second œuvre du bâtiment</v>
      </c>
      <c r="D590" t="s">
        <v>110</v>
      </c>
      <c r="E590" s="2">
        <v>28</v>
      </c>
      <c r="F590" t="s">
        <v>13</v>
      </c>
      <c r="G590" s="20">
        <v>5</v>
      </c>
      <c r="H590" s="20" t="str">
        <f t="shared" si="19"/>
        <v>Très fort</v>
      </c>
      <c r="I590" t="s">
        <v>257</v>
      </c>
      <c r="J590" t="s">
        <v>253</v>
      </c>
      <c r="K590" t="s">
        <v>254</v>
      </c>
      <c r="L590" t="s">
        <v>256</v>
      </c>
      <c r="M590" t="s">
        <v>256</v>
      </c>
      <c r="N590" t="s">
        <v>253</v>
      </c>
    </row>
    <row r="591" spans="1:14" x14ac:dyDescent="0.25">
      <c r="A591">
        <v>2019</v>
      </c>
      <c r="B591" t="s">
        <v>193</v>
      </c>
      <c r="C591" t="str">
        <f t="shared" si="18"/>
        <v>Hauts-de-FranceOuvriers non qualifiés du second œuvre du bâtiment</v>
      </c>
      <c r="D591" t="s">
        <v>110</v>
      </c>
      <c r="E591" s="2">
        <v>32</v>
      </c>
      <c r="F591" t="s">
        <v>18</v>
      </c>
      <c r="G591" s="20">
        <v>4</v>
      </c>
      <c r="H591" s="20" t="str">
        <f t="shared" si="19"/>
        <v>Fort</v>
      </c>
      <c r="I591" t="s">
        <v>257</v>
      </c>
      <c r="J591" t="s">
        <v>253</v>
      </c>
      <c r="K591" t="s">
        <v>254</v>
      </c>
      <c r="L591" t="s">
        <v>256</v>
      </c>
      <c r="M591" t="s">
        <v>256</v>
      </c>
      <c r="N591" t="s">
        <v>253</v>
      </c>
    </row>
    <row r="592" spans="1:14" x14ac:dyDescent="0.25">
      <c r="A592">
        <v>2019</v>
      </c>
      <c r="B592" t="s">
        <v>193</v>
      </c>
      <c r="C592" t="str">
        <f t="shared" si="18"/>
        <v>Grand EstOuvriers non qualifiés du second œuvre du bâtiment</v>
      </c>
      <c r="D592" t="s">
        <v>110</v>
      </c>
      <c r="E592" s="2">
        <v>44</v>
      </c>
      <c r="F592" t="s">
        <v>19</v>
      </c>
      <c r="G592" s="20">
        <v>5</v>
      </c>
      <c r="H592" s="20" t="str">
        <f t="shared" si="19"/>
        <v>Très fort</v>
      </c>
      <c r="I592" t="s">
        <v>257</v>
      </c>
      <c r="J592" t="s">
        <v>253</v>
      </c>
      <c r="K592" t="s">
        <v>256</v>
      </c>
      <c r="L592" t="s">
        <v>256</v>
      </c>
      <c r="M592" t="s">
        <v>256</v>
      </c>
      <c r="N592" t="s">
        <v>253</v>
      </c>
    </row>
    <row r="593" spans="1:14" x14ac:dyDescent="0.25">
      <c r="A593">
        <v>2019</v>
      </c>
      <c r="B593" t="s">
        <v>193</v>
      </c>
      <c r="C593" t="str">
        <f t="shared" si="18"/>
        <v>Pays de la LoireOuvriers non qualifiés du second œuvre du bâtiment</v>
      </c>
      <c r="D593" t="s">
        <v>110</v>
      </c>
      <c r="E593" s="2">
        <v>52</v>
      </c>
      <c r="F593" t="s">
        <v>14</v>
      </c>
      <c r="G593" s="20">
        <v>5</v>
      </c>
      <c r="H593" s="20" t="str">
        <f t="shared" si="19"/>
        <v>Très fort</v>
      </c>
      <c r="I593" t="s">
        <v>257</v>
      </c>
      <c r="J593" t="s">
        <v>255</v>
      </c>
      <c r="K593" t="s">
        <v>256</v>
      </c>
      <c r="L593" t="s">
        <v>256</v>
      </c>
      <c r="M593" t="s">
        <v>256</v>
      </c>
      <c r="N593" t="s">
        <v>253</v>
      </c>
    </row>
    <row r="594" spans="1:14" x14ac:dyDescent="0.25">
      <c r="A594">
        <v>2019</v>
      </c>
      <c r="B594" t="s">
        <v>202</v>
      </c>
      <c r="C594" t="str">
        <f t="shared" si="18"/>
        <v>BretagneCadres des services administratifs, comptables et financiers</v>
      </c>
      <c r="D594" t="s">
        <v>52</v>
      </c>
      <c r="E594" s="2">
        <v>53</v>
      </c>
      <c r="F594" t="s">
        <v>9</v>
      </c>
      <c r="G594" s="20">
        <v>5</v>
      </c>
      <c r="H594" s="20" t="str">
        <f t="shared" si="19"/>
        <v>Très fort</v>
      </c>
      <c r="I594" t="s">
        <v>257</v>
      </c>
      <c r="J594" t="s">
        <v>254</v>
      </c>
      <c r="K594" t="s">
        <v>253</v>
      </c>
      <c r="L594" t="s">
        <v>253</v>
      </c>
      <c r="M594" t="s">
        <v>253</v>
      </c>
      <c r="N594" t="s">
        <v>255</v>
      </c>
    </row>
    <row r="595" spans="1:14" x14ac:dyDescent="0.25">
      <c r="A595">
        <v>2019</v>
      </c>
      <c r="B595" t="s">
        <v>193</v>
      </c>
      <c r="C595" t="str">
        <f t="shared" si="18"/>
        <v>Nouvelle AquitaineOuvriers non qualifiés du second œuvre du bâtiment</v>
      </c>
      <c r="D595" t="s">
        <v>110</v>
      </c>
      <c r="E595" s="2">
        <v>75</v>
      </c>
      <c r="F595" t="s">
        <v>165</v>
      </c>
      <c r="G595" s="20">
        <v>5</v>
      </c>
      <c r="H595" s="20" t="str">
        <f t="shared" si="19"/>
        <v>Très fort</v>
      </c>
      <c r="I595" t="s">
        <v>257</v>
      </c>
      <c r="J595" t="s">
        <v>255</v>
      </c>
      <c r="K595" t="s">
        <v>256</v>
      </c>
      <c r="L595" t="s">
        <v>256</v>
      </c>
      <c r="M595" t="s">
        <v>256</v>
      </c>
      <c r="N595" t="s">
        <v>253</v>
      </c>
    </row>
    <row r="596" spans="1:14" x14ac:dyDescent="0.25">
      <c r="A596">
        <v>2019</v>
      </c>
      <c r="B596" t="s">
        <v>193</v>
      </c>
      <c r="C596" t="str">
        <f t="shared" si="18"/>
        <v>OccitanieOuvriers non qualifiés du second œuvre du bâtiment</v>
      </c>
      <c r="D596" t="s">
        <v>110</v>
      </c>
      <c r="E596" s="2">
        <v>76</v>
      </c>
      <c r="F596" t="s">
        <v>15</v>
      </c>
      <c r="G596" s="20">
        <v>4</v>
      </c>
      <c r="H596" s="20" t="str">
        <f t="shared" si="19"/>
        <v>Fort</v>
      </c>
      <c r="I596" t="s">
        <v>257</v>
      </c>
      <c r="J596" t="s">
        <v>253</v>
      </c>
      <c r="K596" t="s">
        <v>256</v>
      </c>
      <c r="L596" t="s">
        <v>256</v>
      </c>
      <c r="M596" t="s">
        <v>256</v>
      </c>
      <c r="N596" t="s">
        <v>253</v>
      </c>
    </row>
    <row r="597" spans="1:14" x14ac:dyDescent="0.25">
      <c r="A597">
        <v>2019</v>
      </c>
      <c r="B597" t="s">
        <v>193</v>
      </c>
      <c r="C597" t="str">
        <f t="shared" si="18"/>
        <v>Auvergne-Rhône-AlpesOuvriers non qualifiés du second œuvre du bâtiment</v>
      </c>
      <c r="D597" t="s">
        <v>110</v>
      </c>
      <c r="E597" s="2">
        <v>84</v>
      </c>
      <c r="F597" t="s">
        <v>7</v>
      </c>
      <c r="G597" s="20">
        <v>5</v>
      </c>
      <c r="H597" s="20" t="str">
        <f t="shared" si="19"/>
        <v>Très fort</v>
      </c>
      <c r="I597" t="s">
        <v>257</v>
      </c>
      <c r="J597" t="s">
        <v>255</v>
      </c>
      <c r="K597" t="s">
        <v>256</v>
      </c>
      <c r="L597" t="s">
        <v>256</v>
      </c>
      <c r="M597" t="s">
        <v>256</v>
      </c>
      <c r="N597" t="s">
        <v>253</v>
      </c>
    </row>
    <row r="598" spans="1:14" x14ac:dyDescent="0.25">
      <c r="A598">
        <v>2019</v>
      </c>
      <c r="B598" t="s">
        <v>202</v>
      </c>
      <c r="C598" t="str">
        <f t="shared" si="18"/>
        <v>Provence-Alpes-Côte d'AzurCadres des services administratifs, comptables et financiers</v>
      </c>
      <c r="D598" t="s">
        <v>52</v>
      </c>
      <c r="E598" s="2">
        <v>93</v>
      </c>
      <c r="F598" t="s">
        <v>17</v>
      </c>
      <c r="G598" s="20">
        <v>5</v>
      </c>
      <c r="H598" s="20" t="str">
        <f t="shared" si="19"/>
        <v>Très fort</v>
      </c>
      <c r="I598" t="s">
        <v>257</v>
      </c>
      <c r="J598" t="s">
        <v>256</v>
      </c>
      <c r="K598" t="s">
        <v>253</v>
      </c>
      <c r="L598" t="s">
        <v>253</v>
      </c>
      <c r="M598" t="s">
        <v>253</v>
      </c>
      <c r="N598" t="s">
        <v>255</v>
      </c>
    </row>
    <row r="599" spans="1:14" x14ac:dyDescent="0.25">
      <c r="A599">
        <v>2019</v>
      </c>
      <c r="B599" t="s">
        <v>202</v>
      </c>
      <c r="C599" t="str">
        <f t="shared" si="18"/>
        <v>CorseCadres des services administratifs, comptables et financiers</v>
      </c>
      <c r="D599" t="s">
        <v>52</v>
      </c>
      <c r="E599" s="2">
        <v>94</v>
      </c>
      <c r="F599" t="s">
        <v>11</v>
      </c>
      <c r="G599" s="20">
        <v>5</v>
      </c>
      <c r="H599" s="20" t="str">
        <f t="shared" si="19"/>
        <v>Très fort</v>
      </c>
      <c r="I599" t="s">
        <v>256</v>
      </c>
      <c r="J599" t="s">
        <v>256</v>
      </c>
      <c r="K599" t="s">
        <v>253</v>
      </c>
      <c r="L599" t="s">
        <v>253</v>
      </c>
      <c r="M599" t="s">
        <v>253</v>
      </c>
      <c r="N599" t="s">
        <v>255</v>
      </c>
    </row>
    <row r="600" spans="1:14" x14ac:dyDescent="0.25">
      <c r="A600">
        <v>2019</v>
      </c>
      <c r="B600" t="s">
        <v>234</v>
      </c>
      <c r="C600" t="str">
        <f t="shared" si="18"/>
        <v>Île-de-FranceOuvriers qualifiés de la maintenance</v>
      </c>
      <c r="D600" t="s">
        <v>84</v>
      </c>
      <c r="E600" s="2">
        <v>11</v>
      </c>
      <c r="F600" t="s">
        <v>12</v>
      </c>
      <c r="G600" s="20">
        <v>5</v>
      </c>
      <c r="H600" s="20" t="str">
        <f t="shared" si="19"/>
        <v>Très fort</v>
      </c>
      <c r="I600" t="s">
        <v>254</v>
      </c>
      <c r="J600" t="s">
        <v>256</v>
      </c>
      <c r="K600" t="s">
        <v>253</v>
      </c>
      <c r="L600" t="s">
        <v>256</v>
      </c>
      <c r="M600" t="s">
        <v>256</v>
      </c>
      <c r="N600" t="s">
        <v>256</v>
      </c>
    </row>
    <row r="601" spans="1:14" x14ac:dyDescent="0.25">
      <c r="A601">
        <v>2019</v>
      </c>
      <c r="B601" t="s">
        <v>234</v>
      </c>
      <c r="C601" t="str">
        <f t="shared" si="18"/>
        <v>Centre-Val de LoireOuvriers qualifiés de la maintenance</v>
      </c>
      <c r="D601" t="s">
        <v>84</v>
      </c>
      <c r="E601" s="2">
        <v>24</v>
      </c>
      <c r="F601" t="s">
        <v>10</v>
      </c>
      <c r="G601" s="20">
        <v>4</v>
      </c>
      <c r="H601" s="20" t="str">
        <f t="shared" si="19"/>
        <v>Fort</v>
      </c>
      <c r="I601" t="s">
        <v>254</v>
      </c>
      <c r="J601" t="s">
        <v>256</v>
      </c>
      <c r="K601" t="s">
        <v>255</v>
      </c>
      <c r="L601" t="s">
        <v>256</v>
      </c>
      <c r="M601" t="s">
        <v>256</v>
      </c>
      <c r="N601" t="s">
        <v>256</v>
      </c>
    </row>
    <row r="602" spans="1:14" x14ac:dyDescent="0.25">
      <c r="A602">
        <v>2019</v>
      </c>
      <c r="B602" t="s">
        <v>234</v>
      </c>
      <c r="C602" t="str">
        <f t="shared" si="18"/>
        <v>Bourgogne-Franche-ComtéOuvriers qualifiés de la maintenance</v>
      </c>
      <c r="D602" t="s">
        <v>84</v>
      </c>
      <c r="E602" s="2">
        <v>27</v>
      </c>
      <c r="F602" t="s">
        <v>8</v>
      </c>
      <c r="G602" s="20">
        <v>5</v>
      </c>
      <c r="H602" s="20" t="str">
        <f t="shared" si="19"/>
        <v>Très fort</v>
      </c>
      <c r="I602" t="s">
        <v>256</v>
      </c>
      <c r="J602" t="s">
        <v>255</v>
      </c>
      <c r="K602" t="s">
        <v>255</v>
      </c>
      <c r="L602" t="s">
        <v>256</v>
      </c>
      <c r="M602" t="s">
        <v>256</v>
      </c>
      <c r="N602" t="s">
        <v>254</v>
      </c>
    </row>
    <row r="603" spans="1:14" x14ac:dyDescent="0.25">
      <c r="A603">
        <v>2019</v>
      </c>
      <c r="B603" t="s">
        <v>234</v>
      </c>
      <c r="C603" t="str">
        <f t="shared" si="18"/>
        <v>NormandieOuvriers qualifiés de la maintenance</v>
      </c>
      <c r="D603" t="s">
        <v>84</v>
      </c>
      <c r="E603" s="2">
        <v>28</v>
      </c>
      <c r="F603" t="s">
        <v>13</v>
      </c>
      <c r="G603" s="20">
        <v>5</v>
      </c>
      <c r="H603" s="20" t="str">
        <f t="shared" si="19"/>
        <v>Très fort</v>
      </c>
      <c r="I603" t="s">
        <v>256</v>
      </c>
      <c r="J603" t="s">
        <v>255</v>
      </c>
      <c r="K603" t="s">
        <v>255</v>
      </c>
      <c r="L603" t="s">
        <v>256</v>
      </c>
      <c r="M603" t="s">
        <v>256</v>
      </c>
      <c r="N603" t="s">
        <v>254</v>
      </c>
    </row>
    <row r="604" spans="1:14" x14ac:dyDescent="0.25">
      <c r="A604">
        <v>2019</v>
      </c>
      <c r="B604" t="s">
        <v>234</v>
      </c>
      <c r="C604" t="str">
        <f t="shared" si="18"/>
        <v>Hauts-de-FranceOuvriers qualifiés de la maintenance</v>
      </c>
      <c r="D604" t="s">
        <v>84</v>
      </c>
      <c r="E604" s="2">
        <v>32</v>
      </c>
      <c r="F604" t="s">
        <v>18</v>
      </c>
      <c r="G604" s="20">
        <v>5</v>
      </c>
      <c r="H604" s="20" t="str">
        <f t="shared" si="19"/>
        <v>Très fort</v>
      </c>
      <c r="I604" t="s">
        <v>256</v>
      </c>
      <c r="J604" t="s">
        <v>253</v>
      </c>
      <c r="K604" t="s">
        <v>255</v>
      </c>
      <c r="L604" t="s">
        <v>256</v>
      </c>
      <c r="M604" t="s">
        <v>256</v>
      </c>
      <c r="N604" t="s">
        <v>254</v>
      </c>
    </row>
    <row r="605" spans="1:14" x14ac:dyDescent="0.25">
      <c r="A605">
        <v>2019</v>
      </c>
      <c r="B605" t="s">
        <v>234</v>
      </c>
      <c r="C605" t="str">
        <f t="shared" si="18"/>
        <v>Grand EstOuvriers qualifiés de la maintenance</v>
      </c>
      <c r="D605" t="s">
        <v>84</v>
      </c>
      <c r="E605" s="2">
        <v>44</v>
      </c>
      <c r="F605" t="s">
        <v>19</v>
      </c>
      <c r="G605" s="20">
        <v>5</v>
      </c>
      <c r="H605" s="20" t="str">
        <f t="shared" si="19"/>
        <v>Très fort</v>
      </c>
      <c r="I605" t="s">
        <v>254</v>
      </c>
      <c r="J605" t="s">
        <v>255</v>
      </c>
      <c r="K605" t="s">
        <v>255</v>
      </c>
      <c r="L605" t="s">
        <v>256</v>
      </c>
      <c r="M605" t="s">
        <v>256</v>
      </c>
      <c r="N605" t="s">
        <v>254</v>
      </c>
    </row>
    <row r="606" spans="1:14" x14ac:dyDescent="0.25">
      <c r="A606">
        <v>2019</v>
      </c>
      <c r="B606" t="s">
        <v>234</v>
      </c>
      <c r="C606" t="str">
        <f t="shared" si="18"/>
        <v>Pays de la LoireOuvriers qualifiés de la maintenance</v>
      </c>
      <c r="D606" t="s">
        <v>84</v>
      </c>
      <c r="E606" s="2">
        <v>52</v>
      </c>
      <c r="F606" t="s">
        <v>14</v>
      </c>
      <c r="G606" s="20">
        <v>5</v>
      </c>
      <c r="H606" s="20" t="str">
        <f t="shared" si="19"/>
        <v>Très fort</v>
      </c>
      <c r="I606" t="s">
        <v>254</v>
      </c>
      <c r="J606" t="s">
        <v>256</v>
      </c>
      <c r="K606" t="s">
        <v>255</v>
      </c>
      <c r="L606" t="s">
        <v>256</v>
      </c>
      <c r="M606" t="s">
        <v>256</v>
      </c>
      <c r="N606" t="s">
        <v>256</v>
      </c>
    </row>
    <row r="607" spans="1:14" x14ac:dyDescent="0.25">
      <c r="A607">
        <v>2019</v>
      </c>
      <c r="B607" t="s">
        <v>226</v>
      </c>
      <c r="C607" t="str">
        <f t="shared" si="18"/>
        <v>BretagneEmployés et opérateurs de l'informatique</v>
      </c>
      <c r="D607" t="s">
        <v>116</v>
      </c>
      <c r="E607" s="2">
        <v>53</v>
      </c>
      <c r="F607" t="s">
        <v>9</v>
      </c>
      <c r="G607" s="20">
        <v>5</v>
      </c>
      <c r="H607" s="20" t="str">
        <f t="shared" si="19"/>
        <v>Très fort</v>
      </c>
      <c r="I607" t="s">
        <v>257</v>
      </c>
      <c r="J607" t="s">
        <v>253</v>
      </c>
      <c r="K607" t="s">
        <v>253</v>
      </c>
      <c r="L607" t="s">
        <v>255</v>
      </c>
      <c r="M607" t="s">
        <v>256</v>
      </c>
      <c r="N607" t="s">
        <v>256</v>
      </c>
    </row>
    <row r="608" spans="1:14" x14ac:dyDescent="0.25">
      <c r="A608">
        <v>2019</v>
      </c>
      <c r="B608" t="s">
        <v>234</v>
      </c>
      <c r="C608" t="str">
        <f t="shared" si="18"/>
        <v>Nouvelle AquitaineOuvriers qualifiés de la maintenance</v>
      </c>
      <c r="D608" t="s">
        <v>84</v>
      </c>
      <c r="E608" s="2">
        <v>75</v>
      </c>
      <c r="F608" t="s">
        <v>165</v>
      </c>
      <c r="G608" s="20">
        <v>5</v>
      </c>
      <c r="H608" s="20" t="str">
        <f t="shared" si="19"/>
        <v>Très fort</v>
      </c>
      <c r="I608" t="s">
        <v>254</v>
      </c>
      <c r="J608" t="s">
        <v>255</v>
      </c>
      <c r="K608" t="s">
        <v>256</v>
      </c>
      <c r="L608" t="s">
        <v>256</v>
      </c>
      <c r="M608" t="s">
        <v>256</v>
      </c>
      <c r="N608" t="s">
        <v>256</v>
      </c>
    </row>
    <row r="609" spans="1:14" x14ac:dyDescent="0.25">
      <c r="A609">
        <v>2019</v>
      </c>
      <c r="B609" t="s">
        <v>234</v>
      </c>
      <c r="C609" t="str">
        <f t="shared" si="18"/>
        <v>OccitanieOuvriers qualifiés de la maintenance</v>
      </c>
      <c r="D609" t="s">
        <v>84</v>
      </c>
      <c r="E609" s="2">
        <v>76</v>
      </c>
      <c r="F609" t="s">
        <v>15</v>
      </c>
      <c r="G609" s="20">
        <v>5</v>
      </c>
      <c r="H609" s="20" t="str">
        <f t="shared" si="19"/>
        <v>Très fort</v>
      </c>
      <c r="I609" t="s">
        <v>254</v>
      </c>
      <c r="J609" t="s">
        <v>253</v>
      </c>
      <c r="K609" t="s">
        <v>256</v>
      </c>
      <c r="L609" t="s">
        <v>256</v>
      </c>
      <c r="M609" t="s">
        <v>256</v>
      </c>
      <c r="N609" t="s">
        <v>256</v>
      </c>
    </row>
    <row r="610" spans="1:14" x14ac:dyDescent="0.25">
      <c r="A610">
        <v>2019</v>
      </c>
      <c r="B610" t="s">
        <v>234</v>
      </c>
      <c r="C610" t="str">
        <f t="shared" si="18"/>
        <v>Auvergne-Rhône-AlpesOuvriers qualifiés de la maintenance</v>
      </c>
      <c r="D610" t="s">
        <v>84</v>
      </c>
      <c r="E610" s="2">
        <v>84</v>
      </c>
      <c r="F610" t="s">
        <v>7</v>
      </c>
      <c r="G610" s="20">
        <v>5</v>
      </c>
      <c r="H610" s="20" t="str">
        <f t="shared" si="19"/>
        <v>Très fort</v>
      </c>
      <c r="I610" t="s">
        <v>254</v>
      </c>
      <c r="J610" t="s">
        <v>255</v>
      </c>
      <c r="K610" t="s">
        <v>255</v>
      </c>
      <c r="L610" t="s">
        <v>256</v>
      </c>
      <c r="M610" t="s">
        <v>256</v>
      </c>
      <c r="N610" t="s">
        <v>256</v>
      </c>
    </row>
    <row r="611" spans="1:14" x14ac:dyDescent="0.25">
      <c r="A611">
        <v>2019</v>
      </c>
      <c r="B611" t="s">
        <v>226</v>
      </c>
      <c r="C611" t="str">
        <f t="shared" si="18"/>
        <v>Provence-Alpes-Côte d'AzurEmployés et opérateurs de l'informatique</v>
      </c>
      <c r="D611" t="s">
        <v>116</v>
      </c>
      <c r="E611" s="2">
        <v>93</v>
      </c>
      <c r="F611" t="s">
        <v>17</v>
      </c>
      <c r="G611" s="20">
        <v>5</v>
      </c>
      <c r="H611" s="20" t="str">
        <f t="shared" si="19"/>
        <v>Très fort</v>
      </c>
      <c r="I611" t="s">
        <v>257</v>
      </c>
      <c r="J611" t="s">
        <v>253</v>
      </c>
      <c r="K611" t="s">
        <v>253</v>
      </c>
      <c r="L611" t="s">
        <v>255</v>
      </c>
      <c r="M611" t="s">
        <v>256</v>
      </c>
      <c r="N611" t="s">
        <v>256</v>
      </c>
    </row>
    <row r="612" spans="1:14" x14ac:dyDescent="0.25">
      <c r="A612">
        <v>2019</v>
      </c>
      <c r="B612" t="s">
        <v>226</v>
      </c>
      <c r="C612" t="str">
        <f t="shared" si="18"/>
        <v>CorseEmployés et opérateurs de l'informatique</v>
      </c>
      <c r="D612" t="s">
        <v>116</v>
      </c>
      <c r="E612" s="2">
        <v>94</v>
      </c>
      <c r="F612" t="s">
        <v>11</v>
      </c>
      <c r="G612" s="20">
        <v>5</v>
      </c>
      <c r="H612" s="20" t="str">
        <f t="shared" si="19"/>
        <v>Très fort</v>
      </c>
      <c r="I612" t="s">
        <v>255</v>
      </c>
      <c r="J612" t="s">
        <v>255</v>
      </c>
      <c r="K612" t="s">
        <v>253</v>
      </c>
      <c r="L612" t="s">
        <v>255</v>
      </c>
      <c r="M612" t="s">
        <v>256</v>
      </c>
      <c r="N612" t="s">
        <v>256</v>
      </c>
    </row>
    <row r="613" spans="1:14" x14ac:dyDescent="0.25">
      <c r="A613">
        <v>2019</v>
      </c>
      <c r="B613" t="s">
        <v>239</v>
      </c>
      <c r="C613" t="str">
        <f t="shared" si="18"/>
        <v>Île-de-FranceOuvriers qualifiés de la manutention</v>
      </c>
      <c r="D613" t="s">
        <v>49</v>
      </c>
      <c r="E613" s="2">
        <v>11</v>
      </c>
      <c r="F613" t="s">
        <v>12</v>
      </c>
      <c r="G613" s="20">
        <v>4</v>
      </c>
      <c r="H613" s="20" t="str">
        <f t="shared" si="19"/>
        <v>Fort</v>
      </c>
      <c r="I613" t="s">
        <v>253</v>
      </c>
      <c r="J613" t="s">
        <v>255</v>
      </c>
      <c r="K613" t="s">
        <v>256</v>
      </c>
      <c r="L613" t="s">
        <v>254</v>
      </c>
      <c r="M613" t="s">
        <v>255</v>
      </c>
      <c r="N613" t="s">
        <v>253</v>
      </c>
    </row>
    <row r="614" spans="1:14" x14ac:dyDescent="0.25">
      <c r="A614">
        <v>2019</v>
      </c>
      <c r="B614" t="s">
        <v>239</v>
      </c>
      <c r="C614" t="str">
        <f t="shared" si="18"/>
        <v>Centre-Val de LoireOuvriers qualifiés de la manutention</v>
      </c>
      <c r="D614" t="s">
        <v>49</v>
      </c>
      <c r="E614" s="2">
        <v>24</v>
      </c>
      <c r="F614" t="s">
        <v>10</v>
      </c>
      <c r="G614" s="20">
        <v>3</v>
      </c>
      <c r="H614" s="20" t="str">
        <f t="shared" si="19"/>
        <v>Moyen</v>
      </c>
      <c r="I614" t="s">
        <v>253</v>
      </c>
      <c r="J614" t="s">
        <v>256</v>
      </c>
      <c r="K614" t="s">
        <v>254</v>
      </c>
      <c r="L614" t="s">
        <v>254</v>
      </c>
      <c r="M614" t="s">
        <v>253</v>
      </c>
      <c r="N614" t="s">
        <v>253</v>
      </c>
    </row>
    <row r="615" spans="1:14" x14ac:dyDescent="0.25">
      <c r="A615">
        <v>2019</v>
      </c>
      <c r="B615" t="s">
        <v>239</v>
      </c>
      <c r="C615" t="str">
        <f t="shared" si="18"/>
        <v>Bourgogne-Franche-ComtéOuvriers qualifiés de la manutention</v>
      </c>
      <c r="D615" t="s">
        <v>49</v>
      </c>
      <c r="E615" s="2">
        <v>27</v>
      </c>
      <c r="F615" t="s">
        <v>8</v>
      </c>
      <c r="G615" s="20">
        <v>3</v>
      </c>
      <c r="H615" s="20" t="str">
        <f t="shared" si="19"/>
        <v>Moyen</v>
      </c>
      <c r="I615" t="s">
        <v>253</v>
      </c>
      <c r="J615" t="s">
        <v>256</v>
      </c>
      <c r="K615" t="s">
        <v>257</v>
      </c>
      <c r="L615" t="s">
        <v>254</v>
      </c>
      <c r="M615" t="s">
        <v>253</v>
      </c>
      <c r="N615" t="s">
        <v>253</v>
      </c>
    </row>
    <row r="616" spans="1:14" x14ac:dyDescent="0.25">
      <c r="A616">
        <v>2019</v>
      </c>
      <c r="B616" t="s">
        <v>239</v>
      </c>
      <c r="C616" t="str">
        <f t="shared" si="18"/>
        <v>NormandieOuvriers qualifiés de la manutention</v>
      </c>
      <c r="D616" t="s">
        <v>49</v>
      </c>
      <c r="E616" s="2">
        <v>28</v>
      </c>
      <c r="F616" t="s">
        <v>13</v>
      </c>
      <c r="G616" s="20">
        <v>2</v>
      </c>
      <c r="H616" s="20" t="str">
        <f t="shared" si="19"/>
        <v>Faible</v>
      </c>
      <c r="I616" t="s">
        <v>253</v>
      </c>
      <c r="J616" t="s">
        <v>256</v>
      </c>
      <c r="K616" t="s">
        <v>256</v>
      </c>
      <c r="L616" t="s">
        <v>254</v>
      </c>
      <c r="M616" t="s">
        <v>253</v>
      </c>
      <c r="N616" t="s">
        <v>253</v>
      </c>
    </row>
    <row r="617" spans="1:14" x14ac:dyDescent="0.25">
      <c r="A617">
        <v>2019</v>
      </c>
      <c r="B617" t="s">
        <v>239</v>
      </c>
      <c r="C617" t="str">
        <f t="shared" si="18"/>
        <v>Hauts-de-FranceOuvriers qualifiés de la manutention</v>
      </c>
      <c r="D617" t="s">
        <v>49</v>
      </c>
      <c r="E617" s="2">
        <v>32</v>
      </c>
      <c r="F617" t="s">
        <v>18</v>
      </c>
      <c r="G617" s="20">
        <v>2</v>
      </c>
      <c r="H617" s="20" t="str">
        <f t="shared" si="19"/>
        <v>Faible</v>
      </c>
      <c r="I617" t="s">
        <v>253</v>
      </c>
      <c r="J617" t="s">
        <v>255</v>
      </c>
      <c r="K617" t="s">
        <v>257</v>
      </c>
      <c r="L617" t="s">
        <v>254</v>
      </c>
      <c r="M617" t="s">
        <v>253</v>
      </c>
      <c r="N617" t="s">
        <v>253</v>
      </c>
    </row>
    <row r="618" spans="1:14" x14ac:dyDescent="0.25">
      <c r="A618">
        <v>2019</v>
      </c>
      <c r="B618" t="s">
        <v>239</v>
      </c>
      <c r="C618" t="str">
        <f t="shared" si="18"/>
        <v>Grand EstOuvriers qualifiés de la manutention</v>
      </c>
      <c r="D618" t="s">
        <v>49</v>
      </c>
      <c r="E618" s="2">
        <v>44</v>
      </c>
      <c r="F618" t="s">
        <v>19</v>
      </c>
      <c r="G618" s="20">
        <v>3</v>
      </c>
      <c r="H618" s="20" t="str">
        <f t="shared" si="19"/>
        <v>Moyen</v>
      </c>
      <c r="I618" t="s">
        <v>253</v>
      </c>
      <c r="J618" t="s">
        <v>256</v>
      </c>
      <c r="K618" t="s">
        <v>254</v>
      </c>
      <c r="L618" t="s">
        <v>254</v>
      </c>
      <c r="M618" t="s">
        <v>253</v>
      </c>
      <c r="N618" t="s">
        <v>253</v>
      </c>
    </row>
    <row r="619" spans="1:14" x14ac:dyDescent="0.25">
      <c r="A619">
        <v>2019</v>
      </c>
      <c r="B619" t="s">
        <v>239</v>
      </c>
      <c r="C619" t="str">
        <f t="shared" si="18"/>
        <v>Pays de la LoireOuvriers qualifiés de la manutention</v>
      </c>
      <c r="D619" t="s">
        <v>49</v>
      </c>
      <c r="E619" s="2">
        <v>52</v>
      </c>
      <c r="F619" t="s">
        <v>14</v>
      </c>
      <c r="G619" s="20">
        <v>4</v>
      </c>
      <c r="H619" s="20" t="str">
        <f t="shared" si="19"/>
        <v>Fort</v>
      </c>
      <c r="I619" t="s">
        <v>255</v>
      </c>
      <c r="J619" t="s">
        <v>256</v>
      </c>
      <c r="K619" t="s">
        <v>254</v>
      </c>
      <c r="L619" t="s">
        <v>254</v>
      </c>
      <c r="M619" t="s">
        <v>253</v>
      </c>
      <c r="N619" t="s">
        <v>253</v>
      </c>
    </row>
    <row r="620" spans="1:14" x14ac:dyDescent="0.25">
      <c r="A620">
        <v>2019</v>
      </c>
      <c r="B620" t="s">
        <v>243</v>
      </c>
      <c r="C620" t="str">
        <f t="shared" si="18"/>
        <v>BretagneTechniciens de l'informatique</v>
      </c>
      <c r="D620" t="s">
        <v>114</v>
      </c>
      <c r="E620" s="2">
        <v>53</v>
      </c>
      <c r="F620" t="s">
        <v>9</v>
      </c>
      <c r="G620" s="20">
        <v>5</v>
      </c>
      <c r="H620" s="20" t="str">
        <f t="shared" si="19"/>
        <v>Très fort</v>
      </c>
      <c r="I620" t="s">
        <v>254</v>
      </c>
      <c r="J620" t="s">
        <v>256</v>
      </c>
      <c r="K620" t="s">
        <v>253</v>
      </c>
      <c r="L620" t="s">
        <v>253</v>
      </c>
      <c r="M620" t="s">
        <v>254</v>
      </c>
      <c r="N620" t="s">
        <v>257</v>
      </c>
    </row>
    <row r="621" spans="1:14" x14ac:dyDescent="0.25">
      <c r="A621">
        <v>2019</v>
      </c>
      <c r="B621" t="s">
        <v>239</v>
      </c>
      <c r="C621" t="str">
        <f t="shared" si="18"/>
        <v>Nouvelle AquitaineOuvriers qualifiés de la manutention</v>
      </c>
      <c r="D621" t="s">
        <v>49</v>
      </c>
      <c r="E621" s="2">
        <v>75</v>
      </c>
      <c r="F621" t="s">
        <v>165</v>
      </c>
      <c r="G621" s="20">
        <v>4</v>
      </c>
      <c r="H621" s="20" t="str">
        <f t="shared" si="19"/>
        <v>Fort</v>
      </c>
      <c r="I621" t="s">
        <v>255</v>
      </c>
      <c r="J621" t="s">
        <v>256</v>
      </c>
      <c r="K621" t="s">
        <v>254</v>
      </c>
      <c r="L621" t="s">
        <v>254</v>
      </c>
      <c r="M621" t="s">
        <v>253</v>
      </c>
      <c r="N621" t="s">
        <v>253</v>
      </c>
    </row>
    <row r="622" spans="1:14" x14ac:dyDescent="0.25">
      <c r="A622">
        <v>2019</v>
      </c>
      <c r="B622" t="s">
        <v>239</v>
      </c>
      <c r="C622" t="str">
        <f t="shared" si="18"/>
        <v>OccitanieOuvriers qualifiés de la manutention</v>
      </c>
      <c r="D622" t="s">
        <v>49</v>
      </c>
      <c r="E622" s="2">
        <v>76</v>
      </c>
      <c r="F622" t="s">
        <v>15</v>
      </c>
      <c r="G622" s="20">
        <v>4</v>
      </c>
      <c r="H622" s="20" t="str">
        <f t="shared" si="19"/>
        <v>Fort</v>
      </c>
      <c r="I622" t="s">
        <v>255</v>
      </c>
      <c r="J622" t="s">
        <v>255</v>
      </c>
      <c r="K622" t="s">
        <v>254</v>
      </c>
      <c r="L622" t="s">
        <v>254</v>
      </c>
      <c r="M622" t="s">
        <v>253</v>
      </c>
      <c r="N622" t="s">
        <v>253</v>
      </c>
    </row>
    <row r="623" spans="1:14" x14ac:dyDescent="0.25">
      <c r="A623">
        <v>2019</v>
      </c>
      <c r="B623" t="s">
        <v>239</v>
      </c>
      <c r="C623" t="str">
        <f t="shared" si="18"/>
        <v>Auvergne-Rhône-AlpesOuvriers qualifiés de la manutention</v>
      </c>
      <c r="D623" t="s">
        <v>49</v>
      </c>
      <c r="E623" s="2">
        <v>84</v>
      </c>
      <c r="F623" t="s">
        <v>7</v>
      </c>
      <c r="G623" s="20">
        <v>4</v>
      </c>
      <c r="H623" s="20" t="str">
        <f t="shared" si="19"/>
        <v>Fort</v>
      </c>
      <c r="I623" t="s">
        <v>255</v>
      </c>
      <c r="J623" t="s">
        <v>256</v>
      </c>
      <c r="K623" t="s">
        <v>256</v>
      </c>
      <c r="L623" t="s">
        <v>254</v>
      </c>
      <c r="M623" t="s">
        <v>253</v>
      </c>
      <c r="N623" t="s">
        <v>253</v>
      </c>
    </row>
    <row r="624" spans="1:14" x14ac:dyDescent="0.25">
      <c r="A624">
        <v>2019</v>
      </c>
      <c r="B624" t="s">
        <v>243</v>
      </c>
      <c r="C624" t="str">
        <f t="shared" si="18"/>
        <v>Provence-Alpes-Côte d'AzurTechniciens de l'informatique</v>
      </c>
      <c r="D624" t="s">
        <v>114</v>
      </c>
      <c r="E624" s="2">
        <v>93</v>
      </c>
      <c r="F624" t="s">
        <v>17</v>
      </c>
      <c r="G624" s="20">
        <v>5</v>
      </c>
      <c r="H624" s="20" t="str">
        <f t="shared" si="19"/>
        <v>Très fort</v>
      </c>
      <c r="I624" t="s">
        <v>257</v>
      </c>
      <c r="J624" t="s">
        <v>256</v>
      </c>
      <c r="K624" t="s">
        <v>253</v>
      </c>
      <c r="L624" t="s">
        <v>253</v>
      </c>
      <c r="M624" t="s">
        <v>254</v>
      </c>
      <c r="N624" t="s">
        <v>257</v>
      </c>
    </row>
    <row r="625" spans="1:14" x14ac:dyDescent="0.25">
      <c r="A625">
        <v>2019</v>
      </c>
      <c r="B625" t="s">
        <v>243</v>
      </c>
      <c r="C625" t="str">
        <f t="shared" si="18"/>
        <v>CorseTechniciens de l'informatique</v>
      </c>
      <c r="D625" t="s">
        <v>114</v>
      </c>
      <c r="E625" s="2">
        <v>94</v>
      </c>
      <c r="F625" t="s">
        <v>11</v>
      </c>
      <c r="G625" s="20">
        <v>5</v>
      </c>
      <c r="H625" s="20" t="str">
        <f t="shared" si="19"/>
        <v>Très fort</v>
      </c>
      <c r="I625" t="s">
        <v>256</v>
      </c>
      <c r="J625" t="s">
        <v>256</v>
      </c>
      <c r="K625" t="s">
        <v>255</v>
      </c>
      <c r="L625" t="s">
        <v>253</v>
      </c>
      <c r="M625" t="s">
        <v>254</v>
      </c>
      <c r="N625" t="s">
        <v>257</v>
      </c>
    </row>
    <row r="626" spans="1:14" x14ac:dyDescent="0.25">
      <c r="A626">
        <v>2019</v>
      </c>
      <c r="B626" t="s">
        <v>214</v>
      </c>
      <c r="C626" t="str">
        <f t="shared" si="18"/>
        <v>Île-de-FranceOuvriers qualifiés de la mécanique</v>
      </c>
      <c r="D626" t="s">
        <v>100</v>
      </c>
      <c r="E626" s="2">
        <v>11</v>
      </c>
      <c r="F626" t="s">
        <v>12</v>
      </c>
      <c r="G626" s="20">
        <v>5</v>
      </c>
      <c r="H626" s="20" t="str">
        <f t="shared" si="19"/>
        <v>Très fort</v>
      </c>
      <c r="I626" t="s">
        <v>256</v>
      </c>
      <c r="J626" t="s">
        <v>254</v>
      </c>
      <c r="K626" t="s">
        <v>255</v>
      </c>
      <c r="L626" t="s">
        <v>254</v>
      </c>
      <c r="M626" t="s">
        <v>254</v>
      </c>
      <c r="N626" t="s">
        <v>254</v>
      </c>
    </row>
    <row r="627" spans="1:14" x14ac:dyDescent="0.25">
      <c r="A627">
        <v>2019</v>
      </c>
      <c r="B627" t="s">
        <v>214</v>
      </c>
      <c r="C627" t="str">
        <f t="shared" si="18"/>
        <v>Centre-Val de LoireOuvriers qualifiés de la mécanique</v>
      </c>
      <c r="D627" t="s">
        <v>100</v>
      </c>
      <c r="E627" s="2">
        <v>24</v>
      </c>
      <c r="F627" t="s">
        <v>10</v>
      </c>
      <c r="G627" s="20">
        <v>5</v>
      </c>
      <c r="H627" s="20" t="str">
        <f t="shared" si="19"/>
        <v>Très fort</v>
      </c>
      <c r="I627" t="s">
        <v>256</v>
      </c>
      <c r="J627" t="s">
        <v>254</v>
      </c>
      <c r="K627" t="s">
        <v>256</v>
      </c>
      <c r="L627" t="s">
        <v>254</v>
      </c>
      <c r="M627" t="s">
        <v>254</v>
      </c>
      <c r="N627" t="s">
        <v>254</v>
      </c>
    </row>
    <row r="628" spans="1:14" x14ac:dyDescent="0.25">
      <c r="A628">
        <v>2019</v>
      </c>
      <c r="B628" t="s">
        <v>214</v>
      </c>
      <c r="C628" t="str">
        <f t="shared" si="18"/>
        <v>Bourgogne-Franche-ComtéOuvriers qualifiés de la mécanique</v>
      </c>
      <c r="D628" t="s">
        <v>100</v>
      </c>
      <c r="E628" s="2">
        <v>27</v>
      </c>
      <c r="F628" t="s">
        <v>8</v>
      </c>
      <c r="G628" s="20">
        <v>5</v>
      </c>
      <c r="H628" s="20" t="str">
        <f t="shared" si="19"/>
        <v>Très fort</v>
      </c>
      <c r="I628" t="s">
        <v>255</v>
      </c>
      <c r="J628" t="s">
        <v>256</v>
      </c>
      <c r="K628" t="s">
        <v>256</v>
      </c>
      <c r="L628" t="s">
        <v>254</v>
      </c>
      <c r="M628" t="s">
        <v>254</v>
      </c>
      <c r="N628" t="s">
        <v>254</v>
      </c>
    </row>
    <row r="629" spans="1:14" x14ac:dyDescent="0.25">
      <c r="A629">
        <v>2019</v>
      </c>
      <c r="B629" t="s">
        <v>214</v>
      </c>
      <c r="C629" t="str">
        <f t="shared" si="18"/>
        <v>NormandieOuvriers qualifiés de la mécanique</v>
      </c>
      <c r="D629" t="s">
        <v>100</v>
      </c>
      <c r="E629" s="2">
        <v>28</v>
      </c>
      <c r="F629" t="s">
        <v>13</v>
      </c>
      <c r="G629" s="20">
        <v>5</v>
      </c>
      <c r="H629" s="20" t="str">
        <f t="shared" si="19"/>
        <v>Très fort</v>
      </c>
      <c r="I629" t="s">
        <v>255</v>
      </c>
      <c r="J629" t="s">
        <v>254</v>
      </c>
      <c r="K629" t="s">
        <v>256</v>
      </c>
      <c r="L629" t="s">
        <v>254</v>
      </c>
      <c r="M629" t="s">
        <v>254</v>
      </c>
      <c r="N629" t="s">
        <v>254</v>
      </c>
    </row>
    <row r="630" spans="1:14" x14ac:dyDescent="0.25">
      <c r="A630">
        <v>2019</v>
      </c>
      <c r="B630" t="s">
        <v>214</v>
      </c>
      <c r="C630" t="str">
        <f t="shared" si="18"/>
        <v>Hauts-de-FranceOuvriers qualifiés de la mécanique</v>
      </c>
      <c r="D630" t="s">
        <v>100</v>
      </c>
      <c r="E630" s="2">
        <v>32</v>
      </c>
      <c r="F630" t="s">
        <v>18</v>
      </c>
      <c r="G630" s="20">
        <v>5</v>
      </c>
      <c r="H630" s="20" t="str">
        <f t="shared" si="19"/>
        <v>Très fort</v>
      </c>
      <c r="I630" t="s">
        <v>253</v>
      </c>
      <c r="J630" t="s">
        <v>256</v>
      </c>
      <c r="K630" t="s">
        <v>256</v>
      </c>
      <c r="L630" t="s">
        <v>254</v>
      </c>
      <c r="M630" t="s">
        <v>254</v>
      </c>
      <c r="N630" t="s">
        <v>254</v>
      </c>
    </row>
    <row r="631" spans="1:14" x14ac:dyDescent="0.25">
      <c r="A631">
        <v>2019</v>
      </c>
      <c r="B631" t="s">
        <v>214</v>
      </c>
      <c r="C631" t="str">
        <f t="shared" si="18"/>
        <v>Grand EstOuvriers qualifiés de la mécanique</v>
      </c>
      <c r="D631" t="s">
        <v>100</v>
      </c>
      <c r="E631" s="2">
        <v>44</v>
      </c>
      <c r="F631" t="s">
        <v>19</v>
      </c>
      <c r="G631" s="20">
        <v>4</v>
      </c>
      <c r="H631" s="20" t="str">
        <f t="shared" si="19"/>
        <v>Fort</v>
      </c>
      <c r="I631" t="s">
        <v>255</v>
      </c>
      <c r="J631" t="s">
        <v>256</v>
      </c>
      <c r="K631" t="s">
        <v>254</v>
      </c>
      <c r="L631" t="s">
        <v>254</v>
      </c>
      <c r="M631" t="s">
        <v>254</v>
      </c>
      <c r="N631" t="s">
        <v>254</v>
      </c>
    </row>
    <row r="632" spans="1:14" x14ac:dyDescent="0.25">
      <c r="A632">
        <v>2019</v>
      </c>
      <c r="B632" t="s">
        <v>214</v>
      </c>
      <c r="C632" t="str">
        <f t="shared" si="18"/>
        <v>Pays de la LoireOuvriers qualifiés de la mécanique</v>
      </c>
      <c r="D632" t="s">
        <v>100</v>
      </c>
      <c r="E632" s="2">
        <v>52</v>
      </c>
      <c r="F632" t="s">
        <v>14</v>
      </c>
      <c r="G632" s="20">
        <v>5</v>
      </c>
      <c r="H632" s="20" t="str">
        <f t="shared" si="19"/>
        <v>Très fort</v>
      </c>
      <c r="I632" t="s">
        <v>256</v>
      </c>
      <c r="J632" t="s">
        <v>254</v>
      </c>
      <c r="K632" t="s">
        <v>254</v>
      </c>
      <c r="L632" t="s">
        <v>254</v>
      </c>
      <c r="M632" t="s">
        <v>254</v>
      </c>
      <c r="N632" t="s">
        <v>254</v>
      </c>
    </row>
    <row r="633" spans="1:14" x14ac:dyDescent="0.25">
      <c r="A633">
        <v>2019</v>
      </c>
      <c r="B633" t="s">
        <v>231</v>
      </c>
      <c r="C633" t="str">
        <f t="shared" si="18"/>
        <v>BretagneIngénieurs de l'informatique</v>
      </c>
      <c r="D633" t="s">
        <v>75</v>
      </c>
      <c r="E633" s="2">
        <v>53</v>
      </c>
      <c r="F633" t="s">
        <v>9</v>
      </c>
      <c r="G633" s="20">
        <v>5</v>
      </c>
      <c r="H633" s="20" t="str">
        <f t="shared" si="19"/>
        <v>Très fort</v>
      </c>
      <c r="I633" t="s">
        <v>257</v>
      </c>
      <c r="J633" t="s">
        <v>257</v>
      </c>
      <c r="K633" t="s">
        <v>253</v>
      </c>
      <c r="L633" t="s">
        <v>253</v>
      </c>
      <c r="M633" t="s">
        <v>256</v>
      </c>
      <c r="N633" t="s">
        <v>257</v>
      </c>
    </row>
    <row r="634" spans="1:14" x14ac:dyDescent="0.25">
      <c r="A634">
        <v>2019</v>
      </c>
      <c r="B634" t="s">
        <v>214</v>
      </c>
      <c r="C634" t="str">
        <f t="shared" si="18"/>
        <v>Nouvelle AquitaineOuvriers qualifiés de la mécanique</v>
      </c>
      <c r="D634" t="s">
        <v>100</v>
      </c>
      <c r="E634" s="2">
        <v>75</v>
      </c>
      <c r="F634" t="s">
        <v>165</v>
      </c>
      <c r="G634" s="20">
        <v>5</v>
      </c>
      <c r="H634" s="20" t="str">
        <f t="shared" si="19"/>
        <v>Très fort</v>
      </c>
      <c r="I634" t="s">
        <v>256</v>
      </c>
      <c r="J634" t="s">
        <v>254</v>
      </c>
      <c r="K634" t="s">
        <v>256</v>
      </c>
      <c r="L634" t="s">
        <v>254</v>
      </c>
      <c r="M634" t="s">
        <v>254</v>
      </c>
      <c r="N634" t="s">
        <v>256</v>
      </c>
    </row>
    <row r="635" spans="1:14" x14ac:dyDescent="0.25">
      <c r="A635">
        <v>2019</v>
      </c>
      <c r="B635" t="s">
        <v>214</v>
      </c>
      <c r="C635" t="str">
        <f t="shared" si="18"/>
        <v>OccitanieOuvriers qualifiés de la mécanique</v>
      </c>
      <c r="D635" t="s">
        <v>100</v>
      </c>
      <c r="E635" s="2">
        <v>76</v>
      </c>
      <c r="F635" t="s">
        <v>15</v>
      </c>
      <c r="G635" s="20">
        <v>3</v>
      </c>
      <c r="H635" s="20" t="str">
        <f t="shared" si="19"/>
        <v>Moyen</v>
      </c>
      <c r="I635" t="s">
        <v>256</v>
      </c>
      <c r="J635" t="s">
        <v>254</v>
      </c>
      <c r="K635" t="s">
        <v>256</v>
      </c>
      <c r="L635" t="s">
        <v>254</v>
      </c>
      <c r="M635" t="s">
        <v>254</v>
      </c>
      <c r="N635" t="s">
        <v>256</v>
      </c>
    </row>
    <row r="636" spans="1:14" x14ac:dyDescent="0.25">
      <c r="A636">
        <v>2019</v>
      </c>
      <c r="B636" t="s">
        <v>214</v>
      </c>
      <c r="C636" t="str">
        <f t="shared" si="18"/>
        <v>Auvergne-Rhône-AlpesOuvriers qualifiés de la mécanique</v>
      </c>
      <c r="D636" t="s">
        <v>100</v>
      </c>
      <c r="E636" s="2">
        <v>84</v>
      </c>
      <c r="F636" t="s">
        <v>7</v>
      </c>
      <c r="G636" s="20">
        <v>5</v>
      </c>
      <c r="H636" s="20" t="str">
        <f t="shared" si="19"/>
        <v>Très fort</v>
      </c>
      <c r="I636" t="s">
        <v>256</v>
      </c>
      <c r="J636" t="s">
        <v>254</v>
      </c>
      <c r="K636" t="s">
        <v>256</v>
      </c>
      <c r="L636" t="s">
        <v>254</v>
      </c>
      <c r="M636" t="s">
        <v>254</v>
      </c>
      <c r="N636" t="s">
        <v>254</v>
      </c>
    </row>
    <row r="637" spans="1:14" x14ac:dyDescent="0.25">
      <c r="A637">
        <v>2019</v>
      </c>
      <c r="B637" t="s">
        <v>231</v>
      </c>
      <c r="C637" t="str">
        <f t="shared" si="18"/>
        <v>Provence-Alpes-Côte d'AzurIngénieurs de l'informatique</v>
      </c>
      <c r="D637" t="s">
        <v>75</v>
      </c>
      <c r="E637" s="2">
        <v>93</v>
      </c>
      <c r="F637" t="s">
        <v>17</v>
      </c>
      <c r="G637" s="20">
        <v>5</v>
      </c>
      <c r="H637" s="20" t="str">
        <f t="shared" si="19"/>
        <v>Très fort</v>
      </c>
      <c r="I637" t="s">
        <v>257</v>
      </c>
      <c r="J637" t="s">
        <v>257</v>
      </c>
      <c r="K637" t="s">
        <v>253</v>
      </c>
      <c r="L637" t="s">
        <v>253</v>
      </c>
      <c r="M637" t="s">
        <v>256</v>
      </c>
      <c r="N637" t="s">
        <v>257</v>
      </c>
    </row>
    <row r="638" spans="1:14" x14ac:dyDescent="0.25">
      <c r="A638">
        <v>2019</v>
      </c>
      <c r="B638" t="s">
        <v>231</v>
      </c>
      <c r="C638" t="str">
        <f t="shared" si="18"/>
        <v>CorseIngénieurs de l'informatique</v>
      </c>
      <c r="D638" t="s">
        <v>75</v>
      </c>
      <c r="E638" s="2">
        <v>94</v>
      </c>
      <c r="F638" t="s">
        <v>11</v>
      </c>
      <c r="G638" s="20">
        <v>5</v>
      </c>
      <c r="H638" s="20" t="str">
        <f t="shared" si="19"/>
        <v>Très fort</v>
      </c>
      <c r="I638" t="s">
        <v>257</v>
      </c>
      <c r="J638" t="s">
        <v>255</v>
      </c>
      <c r="K638" t="s">
        <v>253</v>
      </c>
      <c r="L638" t="s">
        <v>253</v>
      </c>
      <c r="M638" t="s">
        <v>254</v>
      </c>
      <c r="N638" t="s">
        <v>257</v>
      </c>
    </row>
    <row r="639" spans="1:14" x14ac:dyDescent="0.25">
      <c r="A639">
        <v>2019</v>
      </c>
      <c r="B639" t="s">
        <v>236</v>
      </c>
      <c r="C639" t="str">
        <f t="shared" si="18"/>
        <v>Île-de-FranceOuvriers qualifiés de la réparation automobile</v>
      </c>
      <c r="D639" t="s">
        <v>111</v>
      </c>
      <c r="E639" s="2">
        <v>11</v>
      </c>
      <c r="F639" t="s">
        <v>12</v>
      </c>
      <c r="G639" s="20">
        <v>5</v>
      </c>
      <c r="H639" s="20" t="str">
        <f t="shared" si="19"/>
        <v>Très fort</v>
      </c>
      <c r="I639" t="s">
        <v>257</v>
      </c>
      <c r="J639" t="s">
        <v>255</v>
      </c>
      <c r="K639" t="s">
        <v>253</v>
      </c>
      <c r="L639" t="s">
        <v>254</v>
      </c>
      <c r="M639" t="s">
        <v>255</v>
      </c>
      <c r="N639" t="s">
        <v>257</v>
      </c>
    </row>
    <row r="640" spans="1:14" x14ac:dyDescent="0.25">
      <c r="A640">
        <v>2019</v>
      </c>
      <c r="B640" t="s">
        <v>236</v>
      </c>
      <c r="C640" t="str">
        <f t="shared" si="18"/>
        <v>Centre-Val de LoireOuvriers qualifiés de la réparation automobile</v>
      </c>
      <c r="D640" t="s">
        <v>111</v>
      </c>
      <c r="E640" s="2">
        <v>24</v>
      </c>
      <c r="F640" t="s">
        <v>10</v>
      </c>
      <c r="G640" s="20">
        <v>5</v>
      </c>
      <c r="H640" s="20" t="str">
        <f t="shared" si="19"/>
        <v>Très fort</v>
      </c>
      <c r="I640" t="s">
        <v>257</v>
      </c>
      <c r="J640" t="s">
        <v>256</v>
      </c>
      <c r="K640" t="s">
        <v>253</v>
      </c>
      <c r="L640" t="s">
        <v>254</v>
      </c>
      <c r="M640" t="s">
        <v>255</v>
      </c>
      <c r="N640" t="s">
        <v>257</v>
      </c>
    </row>
    <row r="641" spans="1:14" x14ac:dyDescent="0.25">
      <c r="A641">
        <v>2019</v>
      </c>
      <c r="B641" t="s">
        <v>236</v>
      </c>
      <c r="C641" t="str">
        <f t="shared" si="18"/>
        <v>Bourgogne-Franche-ComtéOuvriers qualifiés de la réparation automobile</v>
      </c>
      <c r="D641" t="s">
        <v>111</v>
      </c>
      <c r="E641" s="2">
        <v>27</v>
      </c>
      <c r="F641" t="s">
        <v>8</v>
      </c>
      <c r="G641" s="20">
        <v>5</v>
      </c>
      <c r="H641" s="20" t="str">
        <f t="shared" si="19"/>
        <v>Très fort</v>
      </c>
      <c r="I641" t="s">
        <v>257</v>
      </c>
      <c r="J641" t="s">
        <v>256</v>
      </c>
      <c r="K641" t="s">
        <v>253</v>
      </c>
      <c r="L641" t="s">
        <v>254</v>
      </c>
      <c r="M641" t="s">
        <v>255</v>
      </c>
      <c r="N641" t="s">
        <v>257</v>
      </c>
    </row>
    <row r="642" spans="1:14" x14ac:dyDescent="0.25">
      <c r="A642">
        <v>2019</v>
      </c>
      <c r="B642" t="s">
        <v>236</v>
      </c>
      <c r="C642" t="str">
        <f t="shared" si="18"/>
        <v>NormandieOuvriers qualifiés de la réparation automobile</v>
      </c>
      <c r="D642" t="s">
        <v>111</v>
      </c>
      <c r="E642" s="2">
        <v>28</v>
      </c>
      <c r="F642" t="s">
        <v>13</v>
      </c>
      <c r="G642" s="20">
        <v>5</v>
      </c>
      <c r="H642" s="20" t="str">
        <f t="shared" si="19"/>
        <v>Très fort</v>
      </c>
      <c r="I642" t="s">
        <v>257</v>
      </c>
      <c r="J642" t="s">
        <v>256</v>
      </c>
      <c r="K642" t="s">
        <v>253</v>
      </c>
      <c r="L642" t="s">
        <v>254</v>
      </c>
      <c r="M642" t="s">
        <v>255</v>
      </c>
      <c r="N642" t="s">
        <v>257</v>
      </c>
    </row>
    <row r="643" spans="1:14" x14ac:dyDescent="0.25">
      <c r="A643">
        <v>2019</v>
      </c>
      <c r="B643" t="s">
        <v>236</v>
      </c>
      <c r="C643" t="str">
        <f t="shared" ref="C643:C706" si="20">F643&amp;D643</f>
        <v>Hauts-de-FranceOuvriers qualifiés de la réparation automobile</v>
      </c>
      <c r="D643" t="s">
        <v>111</v>
      </c>
      <c r="E643" s="2">
        <v>32</v>
      </c>
      <c r="F643" t="s">
        <v>18</v>
      </c>
      <c r="G643" s="20">
        <v>5</v>
      </c>
      <c r="H643" s="20" t="str">
        <f t="shared" ref="H643:H706" si="21">IF(G643=1,"Très faible",IF(G643=2,"Faible",IF(G643=3,"Moyen",IF(G643=4,"Fort",IF(G643=5,"Très fort","Problème")))))</f>
        <v>Très fort</v>
      </c>
      <c r="I643" t="s">
        <v>257</v>
      </c>
      <c r="J643" t="s">
        <v>255</v>
      </c>
      <c r="K643" t="s">
        <v>253</v>
      </c>
      <c r="L643" t="s">
        <v>254</v>
      </c>
      <c r="M643" t="s">
        <v>255</v>
      </c>
      <c r="N643" t="s">
        <v>257</v>
      </c>
    </row>
    <row r="644" spans="1:14" x14ac:dyDescent="0.25">
      <c r="A644">
        <v>2019</v>
      </c>
      <c r="B644" t="s">
        <v>236</v>
      </c>
      <c r="C644" t="str">
        <f t="shared" si="20"/>
        <v>Grand EstOuvriers qualifiés de la réparation automobile</v>
      </c>
      <c r="D644" t="s">
        <v>111</v>
      </c>
      <c r="E644" s="2">
        <v>44</v>
      </c>
      <c r="F644" t="s">
        <v>19</v>
      </c>
      <c r="G644" s="20">
        <v>5</v>
      </c>
      <c r="H644" s="20" t="str">
        <f t="shared" si="21"/>
        <v>Très fort</v>
      </c>
      <c r="I644" t="s">
        <v>257</v>
      </c>
      <c r="J644" t="s">
        <v>256</v>
      </c>
      <c r="K644" t="s">
        <v>253</v>
      </c>
      <c r="L644" t="s">
        <v>254</v>
      </c>
      <c r="M644" t="s">
        <v>255</v>
      </c>
      <c r="N644" t="s">
        <v>257</v>
      </c>
    </row>
    <row r="645" spans="1:14" x14ac:dyDescent="0.25">
      <c r="A645">
        <v>2019</v>
      </c>
      <c r="B645" t="s">
        <v>236</v>
      </c>
      <c r="C645" t="str">
        <f t="shared" si="20"/>
        <v>Pays de la LoireOuvriers qualifiés de la réparation automobile</v>
      </c>
      <c r="D645" t="s">
        <v>111</v>
      </c>
      <c r="E645" s="2">
        <v>52</v>
      </c>
      <c r="F645" t="s">
        <v>14</v>
      </c>
      <c r="G645" s="20">
        <v>5</v>
      </c>
      <c r="H645" s="20" t="str">
        <f t="shared" si="21"/>
        <v>Très fort</v>
      </c>
      <c r="I645" t="s">
        <v>257</v>
      </c>
      <c r="J645" t="s">
        <v>254</v>
      </c>
      <c r="K645" t="s">
        <v>253</v>
      </c>
      <c r="L645" t="s">
        <v>254</v>
      </c>
      <c r="M645" t="s">
        <v>255</v>
      </c>
      <c r="N645" t="s">
        <v>257</v>
      </c>
    </row>
    <row r="646" spans="1:14" x14ac:dyDescent="0.25">
      <c r="A646">
        <v>2019</v>
      </c>
      <c r="B646" t="s">
        <v>244</v>
      </c>
      <c r="C646" t="str">
        <f t="shared" si="20"/>
        <v>BretagnePersonnels d'études et de recherche</v>
      </c>
      <c r="D646" t="s">
        <v>101</v>
      </c>
      <c r="E646" s="2">
        <v>53</v>
      </c>
      <c r="F646" t="s">
        <v>9</v>
      </c>
      <c r="G646" s="20">
        <v>3</v>
      </c>
      <c r="H646" s="20" t="str">
        <f t="shared" si="21"/>
        <v>Moyen</v>
      </c>
      <c r="I646" t="s">
        <v>256</v>
      </c>
      <c r="J646" t="s">
        <v>254</v>
      </c>
      <c r="K646" t="s">
        <v>253</v>
      </c>
      <c r="L646" t="s">
        <v>253</v>
      </c>
      <c r="M646" t="s">
        <v>255</v>
      </c>
      <c r="N646" t="s">
        <v>254</v>
      </c>
    </row>
    <row r="647" spans="1:14" x14ac:dyDescent="0.25">
      <c r="A647">
        <v>2019</v>
      </c>
      <c r="B647" t="s">
        <v>236</v>
      </c>
      <c r="C647" t="str">
        <f t="shared" si="20"/>
        <v>Nouvelle AquitaineOuvriers qualifiés de la réparation automobile</v>
      </c>
      <c r="D647" t="s">
        <v>111</v>
      </c>
      <c r="E647" s="2">
        <v>75</v>
      </c>
      <c r="F647" t="s">
        <v>165</v>
      </c>
      <c r="G647" s="20">
        <v>5</v>
      </c>
      <c r="H647" s="20" t="str">
        <f t="shared" si="21"/>
        <v>Très fort</v>
      </c>
      <c r="I647" t="s">
        <v>257</v>
      </c>
      <c r="J647" t="s">
        <v>256</v>
      </c>
      <c r="K647" t="s">
        <v>253</v>
      </c>
      <c r="L647" t="s">
        <v>254</v>
      </c>
      <c r="M647" t="s">
        <v>255</v>
      </c>
      <c r="N647" t="s">
        <v>257</v>
      </c>
    </row>
    <row r="648" spans="1:14" x14ac:dyDescent="0.25">
      <c r="A648">
        <v>2019</v>
      </c>
      <c r="B648" t="s">
        <v>236</v>
      </c>
      <c r="C648" t="str">
        <f t="shared" si="20"/>
        <v>OccitanieOuvriers qualifiés de la réparation automobile</v>
      </c>
      <c r="D648" t="s">
        <v>111</v>
      </c>
      <c r="E648" s="2">
        <v>76</v>
      </c>
      <c r="F648" t="s">
        <v>15</v>
      </c>
      <c r="G648" s="20">
        <v>5</v>
      </c>
      <c r="H648" s="20" t="str">
        <f t="shared" si="21"/>
        <v>Très fort</v>
      </c>
      <c r="I648" t="s">
        <v>257</v>
      </c>
      <c r="J648" t="s">
        <v>255</v>
      </c>
      <c r="K648" t="s">
        <v>255</v>
      </c>
      <c r="L648" t="s">
        <v>254</v>
      </c>
      <c r="M648" t="s">
        <v>255</v>
      </c>
      <c r="N648" t="s">
        <v>257</v>
      </c>
    </row>
    <row r="649" spans="1:14" x14ac:dyDescent="0.25">
      <c r="A649">
        <v>2019</v>
      </c>
      <c r="B649" t="s">
        <v>236</v>
      </c>
      <c r="C649" t="str">
        <f t="shared" si="20"/>
        <v>Auvergne-Rhône-AlpesOuvriers qualifiés de la réparation automobile</v>
      </c>
      <c r="D649" t="s">
        <v>111</v>
      </c>
      <c r="E649" s="2">
        <v>84</v>
      </c>
      <c r="F649" t="s">
        <v>7</v>
      </c>
      <c r="G649" s="20">
        <v>5</v>
      </c>
      <c r="H649" s="20" t="str">
        <f t="shared" si="21"/>
        <v>Très fort</v>
      </c>
      <c r="I649" t="s">
        <v>257</v>
      </c>
      <c r="J649" t="s">
        <v>256</v>
      </c>
      <c r="K649" t="s">
        <v>255</v>
      </c>
      <c r="L649" t="s">
        <v>254</v>
      </c>
      <c r="M649" t="s">
        <v>255</v>
      </c>
      <c r="N649" t="s">
        <v>257</v>
      </c>
    </row>
    <row r="650" spans="1:14" x14ac:dyDescent="0.25">
      <c r="A650">
        <v>2019</v>
      </c>
      <c r="B650" t="s">
        <v>244</v>
      </c>
      <c r="C650" t="str">
        <f t="shared" si="20"/>
        <v>Provence-Alpes-Côte d'AzurPersonnels d'études et de recherche</v>
      </c>
      <c r="D650" t="s">
        <v>101</v>
      </c>
      <c r="E650" s="2">
        <v>93</v>
      </c>
      <c r="F650" t="s">
        <v>17</v>
      </c>
      <c r="G650" s="20">
        <v>4</v>
      </c>
      <c r="H650" s="20" t="str">
        <f t="shared" si="21"/>
        <v>Fort</v>
      </c>
      <c r="I650" t="s">
        <v>256</v>
      </c>
      <c r="J650" t="s">
        <v>257</v>
      </c>
      <c r="K650" t="s">
        <v>253</v>
      </c>
      <c r="L650" t="s">
        <v>253</v>
      </c>
      <c r="M650" t="s">
        <v>255</v>
      </c>
      <c r="N650" t="s">
        <v>254</v>
      </c>
    </row>
    <row r="651" spans="1:14" x14ac:dyDescent="0.25">
      <c r="A651">
        <v>2019</v>
      </c>
      <c r="B651" t="s">
        <v>244</v>
      </c>
      <c r="C651" t="str">
        <f t="shared" si="20"/>
        <v>CorsePersonnels d'études et de recherche</v>
      </c>
      <c r="D651" t="s">
        <v>101</v>
      </c>
      <c r="E651" s="2">
        <v>94</v>
      </c>
      <c r="F651" t="s">
        <v>11</v>
      </c>
      <c r="G651" s="20">
        <v>2</v>
      </c>
      <c r="H651" s="20" t="str">
        <f t="shared" si="21"/>
        <v>Faible</v>
      </c>
      <c r="I651" t="s">
        <v>253</v>
      </c>
      <c r="J651" t="s">
        <v>254</v>
      </c>
      <c r="K651" t="s">
        <v>254</v>
      </c>
      <c r="L651" t="s">
        <v>253</v>
      </c>
      <c r="M651" t="s">
        <v>255</v>
      </c>
      <c r="N651" t="s">
        <v>254</v>
      </c>
    </row>
    <row r="652" spans="1:14" x14ac:dyDescent="0.25">
      <c r="A652">
        <v>2019</v>
      </c>
      <c r="B652" t="s">
        <v>205</v>
      </c>
      <c r="C652" t="str">
        <f t="shared" si="20"/>
        <v>Île-de-FranceOuvriers qualifiés de l'électricité et de l'électronique</v>
      </c>
      <c r="D652" t="s">
        <v>112</v>
      </c>
      <c r="E652" s="2">
        <v>11</v>
      </c>
      <c r="F652" t="s">
        <v>12</v>
      </c>
      <c r="G652" s="20">
        <v>5</v>
      </c>
      <c r="H652" s="20" t="str">
        <f t="shared" si="21"/>
        <v>Très fort</v>
      </c>
      <c r="I652" t="s">
        <v>257</v>
      </c>
      <c r="J652" t="s">
        <v>254</v>
      </c>
      <c r="K652" t="s">
        <v>255</v>
      </c>
      <c r="L652" t="s">
        <v>254</v>
      </c>
      <c r="M652" t="s">
        <v>255</v>
      </c>
      <c r="N652" t="s">
        <v>257</v>
      </c>
    </row>
    <row r="653" spans="1:14" x14ac:dyDescent="0.25">
      <c r="A653">
        <v>2019</v>
      </c>
      <c r="B653" t="s">
        <v>205</v>
      </c>
      <c r="C653" t="str">
        <f t="shared" si="20"/>
        <v>Centre-Val de LoireOuvriers qualifiés de l'électricité et de l'électronique</v>
      </c>
      <c r="D653" t="s">
        <v>112</v>
      </c>
      <c r="E653" s="2">
        <v>24</v>
      </c>
      <c r="F653" t="s">
        <v>10</v>
      </c>
      <c r="G653" s="20">
        <v>5</v>
      </c>
      <c r="H653" s="20" t="str">
        <f t="shared" si="21"/>
        <v>Très fort</v>
      </c>
      <c r="I653" t="s">
        <v>256</v>
      </c>
      <c r="J653" t="s">
        <v>254</v>
      </c>
      <c r="K653" t="s">
        <v>256</v>
      </c>
      <c r="L653" t="s">
        <v>254</v>
      </c>
      <c r="M653" t="s">
        <v>255</v>
      </c>
      <c r="N653" t="s">
        <v>257</v>
      </c>
    </row>
    <row r="654" spans="1:14" x14ac:dyDescent="0.25">
      <c r="A654">
        <v>2019</v>
      </c>
      <c r="B654" t="s">
        <v>205</v>
      </c>
      <c r="C654" t="str">
        <f t="shared" si="20"/>
        <v>Bourgogne-Franche-ComtéOuvriers qualifiés de l'électricité et de l'électronique</v>
      </c>
      <c r="D654" t="s">
        <v>112</v>
      </c>
      <c r="E654" s="2">
        <v>27</v>
      </c>
      <c r="F654" t="s">
        <v>8</v>
      </c>
      <c r="G654" s="20">
        <v>5</v>
      </c>
      <c r="H654" s="20" t="str">
        <f t="shared" si="21"/>
        <v>Très fort</v>
      </c>
      <c r="I654" t="s">
        <v>254</v>
      </c>
      <c r="J654" t="s">
        <v>254</v>
      </c>
      <c r="K654" t="s">
        <v>256</v>
      </c>
      <c r="L654" t="s">
        <v>254</v>
      </c>
      <c r="M654" t="s">
        <v>255</v>
      </c>
      <c r="N654" t="s">
        <v>257</v>
      </c>
    </row>
    <row r="655" spans="1:14" x14ac:dyDescent="0.25">
      <c r="A655">
        <v>2019</v>
      </c>
      <c r="B655" t="s">
        <v>205</v>
      </c>
      <c r="C655" t="str">
        <f t="shared" si="20"/>
        <v>NormandieOuvriers qualifiés de l'électricité et de l'électronique</v>
      </c>
      <c r="D655" t="s">
        <v>112</v>
      </c>
      <c r="E655" s="2">
        <v>28</v>
      </c>
      <c r="F655" t="s">
        <v>13</v>
      </c>
      <c r="G655" s="20">
        <v>4</v>
      </c>
      <c r="H655" s="20" t="str">
        <f t="shared" si="21"/>
        <v>Fort</v>
      </c>
      <c r="I655" t="s">
        <v>257</v>
      </c>
      <c r="J655" t="s">
        <v>254</v>
      </c>
      <c r="K655" t="s">
        <v>254</v>
      </c>
      <c r="L655" t="s">
        <v>254</v>
      </c>
      <c r="M655" t="s">
        <v>255</v>
      </c>
      <c r="N655" t="s">
        <v>257</v>
      </c>
    </row>
    <row r="656" spans="1:14" x14ac:dyDescent="0.25">
      <c r="A656">
        <v>2019</v>
      </c>
      <c r="B656" t="s">
        <v>205</v>
      </c>
      <c r="C656" t="str">
        <f t="shared" si="20"/>
        <v>Hauts-de-FranceOuvriers qualifiés de l'électricité et de l'électronique</v>
      </c>
      <c r="D656" t="s">
        <v>112</v>
      </c>
      <c r="E656" s="2">
        <v>32</v>
      </c>
      <c r="F656" t="s">
        <v>18</v>
      </c>
      <c r="G656" s="20">
        <v>4</v>
      </c>
      <c r="H656" s="20" t="str">
        <f t="shared" si="21"/>
        <v>Fort</v>
      </c>
      <c r="I656" t="s">
        <v>257</v>
      </c>
      <c r="J656" t="s">
        <v>256</v>
      </c>
      <c r="K656" t="s">
        <v>256</v>
      </c>
      <c r="L656" t="s">
        <v>254</v>
      </c>
      <c r="M656" t="s">
        <v>255</v>
      </c>
      <c r="N656" t="s">
        <v>257</v>
      </c>
    </row>
    <row r="657" spans="1:14" x14ac:dyDescent="0.25">
      <c r="A657">
        <v>2019</v>
      </c>
      <c r="B657" t="s">
        <v>205</v>
      </c>
      <c r="C657" t="str">
        <f t="shared" si="20"/>
        <v>Grand EstOuvriers qualifiés de l'électricité et de l'électronique</v>
      </c>
      <c r="D657" t="s">
        <v>112</v>
      </c>
      <c r="E657" s="2">
        <v>44</v>
      </c>
      <c r="F657" t="s">
        <v>19</v>
      </c>
      <c r="G657" s="20">
        <v>5</v>
      </c>
      <c r="H657" s="20" t="str">
        <f t="shared" si="21"/>
        <v>Très fort</v>
      </c>
      <c r="I657" t="s">
        <v>257</v>
      </c>
      <c r="J657" t="s">
        <v>256</v>
      </c>
      <c r="K657" t="s">
        <v>254</v>
      </c>
      <c r="L657" t="s">
        <v>254</v>
      </c>
      <c r="M657" t="s">
        <v>255</v>
      </c>
      <c r="N657" t="s">
        <v>257</v>
      </c>
    </row>
    <row r="658" spans="1:14" x14ac:dyDescent="0.25">
      <c r="A658">
        <v>2019</v>
      </c>
      <c r="B658" t="s">
        <v>205</v>
      </c>
      <c r="C658" t="str">
        <f t="shared" si="20"/>
        <v>Pays de la LoireOuvriers qualifiés de l'électricité et de l'électronique</v>
      </c>
      <c r="D658" t="s">
        <v>112</v>
      </c>
      <c r="E658" s="2">
        <v>52</v>
      </c>
      <c r="F658" t="s">
        <v>14</v>
      </c>
      <c r="G658" s="20">
        <v>5</v>
      </c>
      <c r="H658" s="20" t="str">
        <f t="shared" si="21"/>
        <v>Très fort</v>
      </c>
      <c r="I658" t="s">
        <v>257</v>
      </c>
      <c r="J658" t="s">
        <v>254</v>
      </c>
      <c r="K658" t="s">
        <v>256</v>
      </c>
      <c r="L658" t="s">
        <v>254</v>
      </c>
      <c r="M658" t="s">
        <v>255</v>
      </c>
      <c r="N658" t="s">
        <v>257</v>
      </c>
    </row>
    <row r="659" spans="1:14" x14ac:dyDescent="0.25">
      <c r="A659">
        <v>2019</v>
      </c>
      <c r="B659" t="s">
        <v>217</v>
      </c>
      <c r="C659" t="str">
        <f t="shared" si="20"/>
        <v>BretagneEmployés de la banque et des assurances</v>
      </c>
      <c r="D659" t="s">
        <v>126</v>
      </c>
      <c r="E659" s="2">
        <v>53</v>
      </c>
      <c r="F659" t="s">
        <v>9</v>
      </c>
      <c r="G659" s="20">
        <v>1</v>
      </c>
      <c r="H659" s="20" t="str">
        <f t="shared" si="21"/>
        <v>Très faible</v>
      </c>
      <c r="I659" t="s">
        <v>253</v>
      </c>
      <c r="J659" t="s">
        <v>257</v>
      </c>
      <c r="K659" t="s">
        <v>253</v>
      </c>
      <c r="L659" t="s">
        <v>255</v>
      </c>
      <c r="M659" t="s">
        <v>256</v>
      </c>
      <c r="N659" t="s">
        <v>254</v>
      </c>
    </row>
    <row r="660" spans="1:14" x14ac:dyDescent="0.25">
      <c r="A660">
        <v>2019</v>
      </c>
      <c r="B660" t="s">
        <v>205</v>
      </c>
      <c r="C660" t="str">
        <f t="shared" si="20"/>
        <v>Nouvelle AquitaineOuvriers qualifiés de l'électricité et de l'électronique</v>
      </c>
      <c r="D660" t="s">
        <v>112</v>
      </c>
      <c r="E660" s="2">
        <v>75</v>
      </c>
      <c r="F660" t="s">
        <v>165</v>
      </c>
      <c r="G660" s="20">
        <v>5</v>
      </c>
      <c r="H660" s="20" t="str">
        <f t="shared" si="21"/>
        <v>Très fort</v>
      </c>
      <c r="I660" t="s">
        <v>254</v>
      </c>
      <c r="J660" t="s">
        <v>254</v>
      </c>
      <c r="K660" t="s">
        <v>256</v>
      </c>
      <c r="L660" t="s">
        <v>254</v>
      </c>
      <c r="M660" t="s">
        <v>255</v>
      </c>
      <c r="N660" t="s">
        <v>257</v>
      </c>
    </row>
    <row r="661" spans="1:14" x14ac:dyDescent="0.25">
      <c r="A661">
        <v>2019</v>
      </c>
      <c r="B661" t="s">
        <v>205</v>
      </c>
      <c r="C661" t="str">
        <f t="shared" si="20"/>
        <v>OccitanieOuvriers qualifiés de l'électricité et de l'électronique</v>
      </c>
      <c r="D661" t="s">
        <v>112</v>
      </c>
      <c r="E661" s="2">
        <v>76</v>
      </c>
      <c r="F661" t="s">
        <v>15</v>
      </c>
      <c r="G661" s="20">
        <v>5</v>
      </c>
      <c r="H661" s="20" t="str">
        <f t="shared" si="21"/>
        <v>Très fort</v>
      </c>
      <c r="I661" t="s">
        <v>254</v>
      </c>
      <c r="J661" t="s">
        <v>255</v>
      </c>
      <c r="K661" t="s">
        <v>256</v>
      </c>
      <c r="L661" t="s">
        <v>254</v>
      </c>
      <c r="M661" t="s">
        <v>255</v>
      </c>
      <c r="N661" t="s">
        <v>257</v>
      </c>
    </row>
    <row r="662" spans="1:14" x14ac:dyDescent="0.25">
      <c r="A662">
        <v>2019</v>
      </c>
      <c r="B662" t="s">
        <v>205</v>
      </c>
      <c r="C662" t="str">
        <f t="shared" si="20"/>
        <v>Auvergne-Rhône-AlpesOuvriers qualifiés de l'électricité et de l'électronique</v>
      </c>
      <c r="D662" t="s">
        <v>112</v>
      </c>
      <c r="E662" s="2">
        <v>84</v>
      </c>
      <c r="F662" t="s">
        <v>7</v>
      </c>
      <c r="G662" s="20">
        <v>5</v>
      </c>
      <c r="H662" s="20" t="str">
        <f t="shared" si="21"/>
        <v>Très fort</v>
      </c>
      <c r="I662" t="s">
        <v>257</v>
      </c>
      <c r="J662" t="s">
        <v>256</v>
      </c>
      <c r="K662" t="s">
        <v>256</v>
      </c>
      <c r="L662" t="s">
        <v>254</v>
      </c>
      <c r="M662" t="s">
        <v>255</v>
      </c>
      <c r="N662" t="s">
        <v>257</v>
      </c>
    </row>
    <row r="663" spans="1:14" x14ac:dyDescent="0.25">
      <c r="A663">
        <v>2019</v>
      </c>
      <c r="B663" t="s">
        <v>217</v>
      </c>
      <c r="C663" t="str">
        <f t="shared" si="20"/>
        <v>Provence-Alpes-Côte d'AzurEmployés de la banque et des assurances</v>
      </c>
      <c r="D663" t="s">
        <v>126</v>
      </c>
      <c r="E663" s="2">
        <v>93</v>
      </c>
      <c r="F663" t="s">
        <v>17</v>
      </c>
      <c r="G663" s="20">
        <v>5</v>
      </c>
      <c r="H663" s="20" t="str">
        <f t="shared" si="21"/>
        <v>Très fort</v>
      </c>
      <c r="I663" t="s">
        <v>255</v>
      </c>
      <c r="J663" t="s">
        <v>254</v>
      </c>
      <c r="K663" t="s">
        <v>255</v>
      </c>
      <c r="L663" t="s">
        <v>255</v>
      </c>
      <c r="M663" t="s">
        <v>256</v>
      </c>
      <c r="N663" t="s">
        <v>254</v>
      </c>
    </row>
    <row r="664" spans="1:14" x14ac:dyDescent="0.25">
      <c r="A664">
        <v>2019</v>
      </c>
      <c r="B664" t="s">
        <v>217</v>
      </c>
      <c r="C664" t="str">
        <f t="shared" si="20"/>
        <v>CorseEmployés de la banque et des assurances</v>
      </c>
      <c r="D664" t="s">
        <v>126</v>
      </c>
      <c r="E664" s="2">
        <v>94</v>
      </c>
      <c r="F664" t="s">
        <v>11</v>
      </c>
      <c r="G664" s="20">
        <v>5</v>
      </c>
      <c r="H664" s="20" t="str">
        <f t="shared" si="21"/>
        <v>Très fort</v>
      </c>
      <c r="I664" t="s">
        <v>253</v>
      </c>
      <c r="J664" t="s">
        <v>257</v>
      </c>
      <c r="K664" t="s">
        <v>255</v>
      </c>
      <c r="L664" t="s">
        <v>255</v>
      </c>
      <c r="M664" t="s">
        <v>256</v>
      </c>
      <c r="N664" t="s">
        <v>254</v>
      </c>
    </row>
    <row r="665" spans="1:14" x14ac:dyDescent="0.25">
      <c r="A665">
        <v>2019</v>
      </c>
      <c r="B665" t="s">
        <v>220</v>
      </c>
      <c r="C665" t="str">
        <f t="shared" si="20"/>
        <v>Île-de-FranceOuvriers qualifiés des industries de process</v>
      </c>
      <c r="D665" t="s">
        <v>87</v>
      </c>
      <c r="E665" s="2">
        <v>11</v>
      </c>
      <c r="F665" t="s">
        <v>12</v>
      </c>
      <c r="G665" s="20">
        <v>4</v>
      </c>
      <c r="H665" s="20" t="str">
        <f t="shared" si="21"/>
        <v>Fort</v>
      </c>
      <c r="I665" t="s">
        <v>253</v>
      </c>
      <c r="J665" t="s">
        <v>257</v>
      </c>
      <c r="K665" t="s">
        <v>255</v>
      </c>
      <c r="L665" t="s">
        <v>254</v>
      </c>
      <c r="M665" t="s">
        <v>254</v>
      </c>
      <c r="N665" t="s">
        <v>255</v>
      </c>
    </row>
    <row r="666" spans="1:14" x14ac:dyDescent="0.25">
      <c r="A666">
        <v>2019</v>
      </c>
      <c r="B666" t="s">
        <v>220</v>
      </c>
      <c r="C666" t="str">
        <f t="shared" si="20"/>
        <v>Centre-Val de LoireOuvriers qualifiés des industries de process</v>
      </c>
      <c r="D666" t="s">
        <v>87</v>
      </c>
      <c r="E666" s="2">
        <v>24</v>
      </c>
      <c r="F666" t="s">
        <v>10</v>
      </c>
      <c r="G666" s="20">
        <v>4</v>
      </c>
      <c r="H666" s="20" t="str">
        <f t="shared" si="21"/>
        <v>Fort</v>
      </c>
      <c r="I666" t="s">
        <v>253</v>
      </c>
      <c r="J666" t="s">
        <v>254</v>
      </c>
      <c r="K666" t="s">
        <v>256</v>
      </c>
      <c r="L666" t="s">
        <v>257</v>
      </c>
      <c r="M666" t="s">
        <v>254</v>
      </c>
      <c r="N666" t="s">
        <v>255</v>
      </c>
    </row>
    <row r="667" spans="1:14" x14ac:dyDescent="0.25">
      <c r="A667">
        <v>2019</v>
      </c>
      <c r="B667" t="s">
        <v>220</v>
      </c>
      <c r="C667" t="str">
        <f t="shared" si="20"/>
        <v>Bourgogne-Franche-ComtéOuvriers qualifiés des industries de process</v>
      </c>
      <c r="D667" t="s">
        <v>87</v>
      </c>
      <c r="E667" s="2">
        <v>27</v>
      </c>
      <c r="F667" t="s">
        <v>8</v>
      </c>
      <c r="G667" s="20">
        <v>4</v>
      </c>
      <c r="H667" s="20" t="str">
        <f t="shared" si="21"/>
        <v>Fort</v>
      </c>
      <c r="I667" t="s">
        <v>253</v>
      </c>
      <c r="J667" t="s">
        <v>254</v>
      </c>
      <c r="K667" t="s">
        <v>256</v>
      </c>
      <c r="L667" t="s">
        <v>257</v>
      </c>
      <c r="M667" t="s">
        <v>254</v>
      </c>
      <c r="N667" t="s">
        <v>255</v>
      </c>
    </row>
    <row r="668" spans="1:14" x14ac:dyDescent="0.25">
      <c r="A668">
        <v>2019</v>
      </c>
      <c r="B668" t="s">
        <v>220</v>
      </c>
      <c r="C668" t="str">
        <f t="shared" si="20"/>
        <v>NormandieOuvriers qualifiés des industries de process</v>
      </c>
      <c r="D668" t="s">
        <v>87</v>
      </c>
      <c r="E668" s="2">
        <v>28</v>
      </c>
      <c r="F668" t="s">
        <v>13</v>
      </c>
      <c r="G668" s="20">
        <v>4</v>
      </c>
      <c r="H668" s="20" t="str">
        <f t="shared" si="21"/>
        <v>Fort</v>
      </c>
      <c r="I668" t="s">
        <v>253</v>
      </c>
      <c r="J668" t="s">
        <v>254</v>
      </c>
      <c r="K668" t="s">
        <v>256</v>
      </c>
      <c r="L668" t="s">
        <v>257</v>
      </c>
      <c r="M668" t="s">
        <v>254</v>
      </c>
      <c r="N668" t="s">
        <v>255</v>
      </c>
    </row>
    <row r="669" spans="1:14" x14ac:dyDescent="0.25">
      <c r="A669">
        <v>2019</v>
      </c>
      <c r="B669" t="s">
        <v>220</v>
      </c>
      <c r="C669" t="str">
        <f t="shared" si="20"/>
        <v>Hauts-de-FranceOuvriers qualifiés des industries de process</v>
      </c>
      <c r="D669" t="s">
        <v>87</v>
      </c>
      <c r="E669" s="2">
        <v>32</v>
      </c>
      <c r="F669" t="s">
        <v>18</v>
      </c>
      <c r="G669" s="20">
        <v>4</v>
      </c>
      <c r="H669" s="20" t="str">
        <f t="shared" si="21"/>
        <v>Fort</v>
      </c>
      <c r="I669" t="s">
        <v>253</v>
      </c>
      <c r="J669" t="s">
        <v>254</v>
      </c>
      <c r="K669" t="s">
        <v>256</v>
      </c>
      <c r="L669" t="s">
        <v>257</v>
      </c>
      <c r="M669" t="s">
        <v>254</v>
      </c>
      <c r="N669" t="s">
        <v>255</v>
      </c>
    </row>
    <row r="670" spans="1:14" x14ac:dyDescent="0.25">
      <c r="A670">
        <v>2019</v>
      </c>
      <c r="B670" t="s">
        <v>220</v>
      </c>
      <c r="C670" t="str">
        <f t="shared" si="20"/>
        <v>Grand EstOuvriers qualifiés des industries de process</v>
      </c>
      <c r="D670" t="s">
        <v>87</v>
      </c>
      <c r="E670" s="2">
        <v>44</v>
      </c>
      <c r="F670" t="s">
        <v>19</v>
      </c>
      <c r="G670" s="20">
        <v>3</v>
      </c>
      <c r="H670" s="20" t="str">
        <f t="shared" si="21"/>
        <v>Moyen</v>
      </c>
      <c r="I670" t="s">
        <v>253</v>
      </c>
      <c r="J670" t="s">
        <v>254</v>
      </c>
      <c r="K670" t="s">
        <v>256</v>
      </c>
      <c r="L670" t="s">
        <v>257</v>
      </c>
      <c r="M670" t="s">
        <v>254</v>
      </c>
      <c r="N670" t="s">
        <v>255</v>
      </c>
    </row>
    <row r="671" spans="1:14" x14ac:dyDescent="0.25">
      <c r="A671">
        <v>2019</v>
      </c>
      <c r="B671" t="s">
        <v>220</v>
      </c>
      <c r="C671" t="str">
        <f t="shared" si="20"/>
        <v>Pays de la LoireOuvriers qualifiés des industries de process</v>
      </c>
      <c r="D671" t="s">
        <v>87</v>
      </c>
      <c r="E671" s="2">
        <v>52</v>
      </c>
      <c r="F671" t="s">
        <v>14</v>
      </c>
      <c r="G671" s="20">
        <v>5</v>
      </c>
      <c r="H671" s="20" t="str">
        <f t="shared" si="21"/>
        <v>Très fort</v>
      </c>
      <c r="I671" t="s">
        <v>255</v>
      </c>
      <c r="J671" t="s">
        <v>257</v>
      </c>
      <c r="K671" t="s">
        <v>255</v>
      </c>
      <c r="L671" t="s">
        <v>257</v>
      </c>
      <c r="M671" t="s">
        <v>254</v>
      </c>
      <c r="N671" t="s">
        <v>255</v>
      </c>
    </row>
    <row r="672" spans="1:14" x14ac:dyDescent="0.25">
      <c r="A672">
        <v>2019</v>
      </c>
      <c r="B672" t="s">
        <v>245</v>
      </c>
      <c r="C672" t="str">
        <f t="shared" si="20"/>
        <v>BretagneTechniciens de la banque et des assurances</v>
      </c>
      <c r="D672" t="s">
        <v>122</v>
      </c>
      <c r="E672" s="2">
        <v>53</v>
      </c>
      <c r="F672" t="s">
        <v>9</v>
      </c>
      <c r="G672" s="20">
        <v>5</v>
      </c>
      <c r="H672" s="20" t="str">
        <f t="shared" si="21"/>
        <v>Très fort</v>
      </c>
      <c r="I672" t="s">
        <v>253</v>
      </c>
      <c r="J672" t="s">
        <v>257</v>
      </c>
      <c r="K672" t="s">
        <v>255</v>
      </c>
      <c r="L672" t="s">
        <v>253</v>
      </c>
      <c r="M672" t="s">
        <v>254</v>
      </c>
      <c r="N672" t="s">
        <v>254</v>
      </c>
    </row>
    <row r="673" spans="1:14" x14ac:dyDescent="0.25">
      <c r="A673">
        <v>2019</v>
      </c>
      <c r="B673" t="s">
        <v>220</v>
      </c>
      <c r="C673" t="str">
        <f t="shared" si="20"/>
        <v>Nouvelle AquitaineOuvriers qualifiés des industries de process</v>
      </c>
      <c r="D673" t="s">
        <v>87</v>
      </c>
      <c r="E673" s="2">
        <v>75</v>
      </c>
      <c r="F673" t="s">
        <v>165</v>
      </c>
      <c r="G673" s="20">
        <v>4</v>
      </c>
      <c r="H673" s="20" t="str">
        <f t="shared" si="21"/>
        <v>Fort</v>
      </c>
      <c r="I673" t="s">
        <v>255</v>
      </c>
      <c r="J673" t="s">
        <v>254</v>
      </c>
      <c r="K673" t="s">
        <v>256</v>
      </c>
      <c r="L673" t="s">
        <v>257</v>
      </c>
      <c r="M673" t="s">
        <v>254</v>
      </c>
      <c r="N673" t="s">
        <v>255</v>
      </c>
    </row>
    <row r="674" spans="1:14" x14ac:dyDescent="0.25">
      <c r="A674">
        <v>2019</v>
      </c>
      <c r="B674" t="s">
        <v>220</v>
      </c>
      <c r="C674" t="str">
        <f t="shared" si="20"/>
        <v>OccitanieOuvriers qualifiés des industries de process</v>
      </c>
      <c r="D674" t="s">
        <v>87</v>
      </c>
      <c r="E674" s="2">
        <v>76</v>
      </c>
      <c r="F674" t="s">
        <v>15</v>
      </c>
      <c r="G674" s="20">
        <v>4</v>
      </c>
      <c r="H674" s="20" t="str">
        <f t="shared" si="21"/>
        <v>Fort</v>
      </c>
      <c r="I674" t="s">
        <v>255</v>
      </c>
      <c r="J674" t="s">
        <v>254</v>
      </c>
      <c r="K674" t="s">
        <v>256</v>
      </c>
      <c r="L674" t="s">
        <v>257</v>
      </c>
      <c r="M674" t="s">
        <v>254</v>
      </c>
      <c r="N674" t="s">
        <v>255</v>
      </c>
    </row>
    <row r="675" spans="1:14" x14ac:dyDescent="0.25">
      <c r="A675">
        <v>2019</v>
      </c>
      <c r="B675" t="s">
        <v>220</v>
      </c>
      <c r="C675" t="str">
        <f t="shared" si="20"/>
        <v>Auvergne-Rhône-AlpesOuvriers qualifiés des industries de process</v>
      </c>
      <c r="D675" t="s">
        <v>87</v>
      </c>
      <c r="E675" s="2">
        <v>84</v>
      </c>
      <c r="F675" t="s">
        <v>7</v>
      </c>
      <c r="G675" s="20">
        <v>4</v>
      </c>
      <c r="H675" s="20" t="str">
        <f t="shared" si="21"/>
        <v>Fort</v>
      </c>
      <c r="I675" t="s">
        <v>255</v>
      </c>
      <c r="J675" t="s">
        <v>254</v>
      </c>
      <c r="K675" t="s">
        <v>255</v>
      </c>
      <c r="L675" t="s">
        <v>257</v>
      </c>
      <c r="M675" t="s">
        <v>254</v>
      </c>
      <c r="N675" t="s">
        <v>255</v>
      </c>
    </row>
    <row r="676" spans="1:14" x14ac:dyDescent="0.25">
      <c r="A676">
        <v>2019</v>
      </c>
      <c r="B676" t="s">
        <v>245</v>
      </c>
      <c r="C676" t="str">
        <f t="shared" si="20"/>
        <v>Provence-Alpes-Côte d'AzurTechniciens de la banque et des assurances</v>
      </c>
      <c r="D676" t="s">
        <v>122</v>
      </c>
      <c r="E676" s="2">
        <v>93</v>
      </c>
      <c r="F676" t="s">
        <v>17</v>
      </c>
      <c r="G676" s="20">
        <v>5</v>
      </c>
      <c r="H676" s="20" t="str">
        <f t="shared" si="21"/>
        <v>Très fort</v>
      </c>
      <c r="I676" t="s">
        <v>255</v>
      </c>
      <c r="J676" t="s">
        <v>257</v>
      </c>
      <c r="K676" t="s">
        <v>253</v>
      </c>
      <c r="L676" t="s">
        <v>253</v>
      </c>
      <c r="M676" t="s">
        <v>254</v>
      </c>
      <c r="N676" t="s">
        <v>254</v>
      </c>
    </row>
    <row r="677" spans="1:14" x14ac:dyDescent="0.25">
      <c r="A677">
        <v>2019</v>
      </c>
      <c r="B677" t="s">
        <v>245</v>
      </c>
      <c r="C677" t="str">
        <f t="shared" si="20"/>
        <v>CorseTechniciens de la banque et des assurances</v>
      </c>
      <c r="D677" t="s">
        <v>122</v>
      </c>
      <c r="E677" s="2">
        <v>94</v>
      </c>
      <c r="F677" t="s">
        <v>11</v>
      </c>
      <c r="G677" s="20">
        <v>5</v>
      </c>
      <c r="H677" s="20" t="str">
        <f t="shared" si="21"/>
        <v>Très fort</v>
      </c>
      <c r="I677" t="s">
        <v>253</v>
      </c>
      <c r="J677" t="s">
        <v>257</v>
      </c>
      <c r="K677" t="s">
        <v>253</v>
      </c>
      <c r="L677" t="s">
        <v>253</v>
      </c>
      <c r="M677" t="s">
        <v>254</v>
      </c>
      <c r="N677" t="s">
        <v>254</v>
      </c>
    </row>
    <row r="678" spans="1:14" x14ac:dyDescent="0.25">
      <c r="A678">
        <v>2019</v>
      </c>
      <c r="B678" t="s">
        <v>189</v>
      </c>
      <c r="C678" t="str">
        <f t="shared" si="20"/>
        <v>Île-de-FranceOuvriers qualifiés des travaux publics, du béton et de l'extraction</v>
      </c>
      <c r="D678" t="s">
        <v>60</v>
      </c>
      <c r="E678" s="2">
        <v>11</v>
      </c>
      <c r="F678" t="s">
        <v>12</v>
      </c>
      <c r="G678" s="20">
        <v>5</v>
      </c>
      <c r="H678" s="20" t="str">
        <f t="shared" si="21"/>
        <v>Très fort</v>
      </c>
      <c r="I678" t="s">
        <v>255</v>
      </c>
      <c r="J678" t="s">
        <v>254</v>
      </c>
      <c r="K678" t="s">
        <v>256</v>
      </c>
      <c r="L678" t="s">
        <v>257</v>
      </c>
      <c r="M678" t="s">
        <v>254</v>
      </c>
      <c r="N678" t="s">
        <v>253</v>
      </c>
    </row>
    <row r="679" spans="1:14" x14ac:dyDescent="0.25">
      <c r="A679">
        <v>2019</v>
      </c>
      <c r="B679" t="s">
        <v>189</v>
      </c>
      <c r="C679" t="str">
        <f t="shared" si="20"/>
        <v>Centre-Val de LoireOuvriers qualifiés des travaux publics, du béton et de l'extraction</v>
      </c>
      <c r="D679" t="s">
        <v>60</v>
      </c>
      <c r="E679" s="2">
        <v>24</v>
      </c>
      <c r="F679" t="s">
        <v>10</v>
      </c>
      <c r="G679" s="20">
        <v>5</v>
      </c>
      <c r="H679" s="20" t="str">
        <f t="shared" si="21"/>
        <v>Très fort</v>
      </c>
      <c r="I679" t="s">
        <v>256</v>
      </c>
      <c r="J679" t="s">
        <v>257</v>
      </c>
      <c r="K679" t="s">
        <v>254</v>
      </c>
      <c r="L679" t="s">
        <v>257</v>
      </c>
      <c r="M679" t="s">
        <v>254</v>
      </c>
      <c r="N679" t="s">
        <v>253</v>
      </c>
    </row>
    <row r="680" spans="1:14" x14ac:dyDescent="0.25">
      <c r="A680">
        <v>2019</v>
      </c>
      <c r="B680" t="s">
        <v>189</v>
      </c>
      <c r="C680" t="str">
        <f t="shared" si="20"/>
        <v>Bourgogne-Franche-ComtéOuvriers qualifiés des travaux publics, du béton et de l'extraction</v>
      </c>
      <c r="D680" t="s">
        <v>60</v>
      </c>
      <c r="E680" s="2">
        <v>27</v>
      </c>
      <c r="F680" t="s">
        <v>8</v>
      </c>
      <c r="G680" s="20">
        <v>5</v>
      </c>
      <c r="H680" s="20" t="str">
        <f t="shared" si="21"/>
        <v>Très fort</v>
      </c>
      <c r="I680" t="s">
        <v>254</v>
      </c>
      <c r="J680" t="s">
        <v>257</v>
      </c>
      <c r="K680" t="s">
        <v>254</v>
      </c>
      <c r="L680" t="s">
        <v>257</v>
      </c>
      <c r="M680" t="s">
        <v>254</v>
      </c>
      <c r="N680" t="s">
        <v>253</v>
      </c>
    </row>
    <row r="681" spans="1:14" x14ac:dyDescent="0.25">
      <c r="A681">
        <v>2019</v>
      </c>
      <c r="B681" t="s">
        <v>189</v>
      </c>
      <c r="C681" t="str">
        <f t="shared" si="20"/>
        <v>NormandieOuvriers qualifiés des travaux publics, du béton et de l'extraction</v>
      </c>
      <c r="D681" t="s">
        <v>60</v>
      </c>
      <c r="E681" s="2">
        <v>28</v>
      </c>
      <c r="F681" t="s">
        <v>13</v>
      </c>
      <c r="G681" s="20">
        <v>5</v>
      </c>
      <c r="H681" s="20" t="str">
        <f t="shared" si="21"/>
        <v>Très fort</v>
      </c>
      <c r="I681" t="s">
        <v>254</v>
      </c>
      <c r="J681" t="s">
        <v>254</v>
      </c>
      <c r="K681" t="s">
        <v>254</v>
      </c>
      <c r="L681" t="s">
        <v>257</v>
      </c>
      <c r="M681" t="s">
        <v>254</v>
      </c>
      <c r="N681" t="s">
        <v>253</v>
      </c>
    </row>
    <row r="682" spans="1:14" x14ac:dyDescent="0.25">
      <c r="A682">
        <v>2019</v>
      </c>
      <c r="B682" t="s">
        <v>189</v>
      </c>
      <c r="C682" t="str">
        <f t="shared" si="20"/>
        <v>Hauts-de-FranceOuvriers qualifiés des travaux publics, du béton et de l'extraction</v>
      </c>
      <c r="D682" t="s">
        <v>60</v>
      </c>
      <c r="E682" s="2">
        <v>32</v>
      </c>
      <c r="F682" t="s">
        <v>18</v>
      </c>
      <c r="G682" s="20">
        <v>5</v>
      </c>
      <c r="H682" s="20" t="str">
        <f t="shared" si="21"/>
        <v>Très fort</v>
      </c>
      <c r="I682" t="s">
        <v>254</v>
      </c>
      <c r="J682" t="s">
        <v>254</v>
      </c>
      <c r="K682" t="s">
        <v>257</v>
      </c>
      <c r="L682" t="s">
        <v>257</v>
      </c>
      <c r="M682" t="s">
        <v>254</v>
      </c>
      <c r="N682" t="s">
        <v>253</v>
      </c>
    </row>
    <row r="683" spans="1:14" x14ac:dyDescent="0.25">
      <c r="A683">
        <v>2019</v>
      </c>
      <c r="B683" t="s">
        <v>189</v>
      </c>
      <c r="C683" t="str">
        <f t="shared" si="20"/>
        <v>Grand EstOuvriers qualifiés des travaux publics, du béton et de l'extraction</v>
      </c>
      <c r="D683" t="s">
        <v>60</v>
      </c>
      <c r="E683" s="2">
        <v>44</v>
      </c>
      <c r="F683" t="s">
        <v>19</v>
      </c>
      <c r="G683" s="20">
        <v>5</v>
      </c>
      <c r="H683" s="20" t="str">
        <f t="shared" si="21"/>
        <v>Très fort</v>
      </c>
      <c r="I683" t="s">
        <v>256</v>
      </c>
      <c r="J683" t="s">
        <v>254</v>
      </c>
      <c r="K683" t="s">
        <v>254</v>
      </c>
      <c r="L683" t="s">
        <v>257</v>
      </c>
      <c r="M683" t="s">
        <v>254</v>
      </c>
      <c r="N683" t="s">
        <v>253</v>
      </c>
    </row>
    <row r="684" spans="1:14" x14ac:dyDescent="0.25">
      <c r="A684">
        <v>2019</v>
      </c>
      <c r="B684" t="s">
        <v>189</v>
      </c>
      <c r="C684" t="str">
        <f t="shared" si="20"/>
        <v>Pays de la LoireOuvriers qualifiés des travaux publics, du béton et de l'extraction</v>
      </c>
      <c r="D684" t="s">
        <v>60</v>
      </c>
      <c r="E684" s="2">
        <v>52</v>
      </c>
      <c r="F684" t="s">
        <v>14</v>
      </c>
      <c r="G684" s="20">
        <v>5</v>
      </c>
      <c r="H684" s="20" t="str">
        <f t="shared" si="21"/>
        <v>Très fort</v>
      </c>
      <c r="I684" t="s">
        <v>254</v>
      </c>
      <c r="J684" t="s">
        <v>257</v>
      </c>
      <c r="K684" t="s">
        <v>256</v>
      </c>
      <c r="L684" t="s">
        <v>257</v>
      </c>
      <c r="M684" t="s">
        <v>254</v>
      </c>
      <c r="N684" t="s">
        <v>253</v>
      </c>
    </row>
    <row r="685" spans="1:14" x14ac:dyDescent="0.25">
      <c r="A685">
        <v>2019</v>
      </c>
      <c r="B685" t="s">
        <v>200</v>
      </c>
      <c r="C685" t="str">
        <f t="shared" si="20"/>
        <v>BretagneCadres de la banque et des assurances</v>
      </c>
      <c r="D685" t="s">
        <v>83</v>
      </c>
      <c r="E685" s="2">
        <v>53</v>
      </c>
      <c r="F685" t="s">
        <v>9</v>
      </c>
      <c r="G685" s="20">
        <v>5</v>
      </c>
      <c r="H685" s="20" t="str">
        <f t="shared" si="21"/>
        <v>Très fort</v>
      </c>
      <c r="I685" t="s">
        <v>253</v>
      </c>
      <c r="J685" t="s">
        <v>257</v>
      </c>
      <c r="K685" t="s">
        <v>253</v>
      </c>
      <c r="L685" t="s">
        <v>253</v>
      </c>
      <c r="M685" t="s">
        <v>257</v>
      </c>
      <c r="N685" t="s">
        <v>256</v>
      </c>
    </row>
    <row r="686" spans="1:14" x14ac:dyDescent="0.25">
      <c r="A686">
        <v>2019</v>
      </c>
      <c r="B686" t="s">
        <v>189</v>
      </c>
      <c r="C686" t="str">
        <f t="shared" si="20"/>
        <v>Nouvelle AquitaineOuvriers qualifiés des travaux publics, du béton et de l'extraction</v>
      </c>
      <c r="D686" t="s">
        <v>60</v>
      </c>
      <c r="E686" s="2">
        <v>75</v>
      </c>
      <c r="F686" t="s">
        <v>165</v>
      </c>
      <c r="G686" s="20">
        <v>5</v>
      </c>
      <c r="H686" s="20" t="str">
        <f t="shared" si="21"/>
        <v>Très fort</v>
      </c>
      <c r="I686" t="s">
        <v>254</v>
      </c>
      <c r="J686" t="s">
        <v>254</v>
      </c>
      <c r="K686" t="s">
        <v>254</v>
      </c>
      <c r="L686" t="s">
        <v>257</v>
      </c>
      <c r="M686" t="s">
        <v>254</v>
      </c>
      <c r="N686" t="s">
        <v>253</v>
      </c>
    </row>
    <row r="687" spans="1:14" x14ac:dyDescent="0.25">
      <c r="A687">
        <v>2019</v>
      </c>
      <c r="B687" t="s">
        <v>189</v>
      </c>
      <c r="C687" t="str">
        <f t="shared" si="20"/>
        <v>OccitanieOuvriers qualifiés des travaux publics, du béton et de l'extraction</v>
      </c>
      <c r="D687" t="s">
        <v>60</v>
      </c>
      <c r="E687" s="2">
        <v>76</v>
      </c>
      <c r="F687" t="s">
        <v>15</v>
      </c>
      <c r="G687" s="20">
        <v>5</v>
      </c>
      <c r="H687" s="20" t="str">
        <f t="shared" si="21"/>
        <v>Très fort</v>
      </c>
      <c r="I687" t="s">
        <v>254</v>
      </c>
      <c r="J687" t="s">
        <v>254</v>
      </c>
      <c r="K687" t="s">
        <v>254</v>
      </c>
      <c r="L687" t="s">
        <v>257</v>
      </c>
      <c r="M687" t="s">
        <v>254</v>
      </c>
      <c r="N687" t="s">
        <v>253</v>
      </c>
    </row>
    <row r="688" spans="1:14" x14ac:dyDescent="0.25">
      <c r="A688">
        <v>2019</v>
      </c>
      <c r="B688" t="s">
        <v>189</v>
      </c>
      <c r="C688" t="str">
        <f t="shared" si="20"/>
        <v>Auvergne-Rhône-AlpesOuvriers qualifiés des travaux publics, du béton et de l'extraction</v>
      </c>
      <c r="D688" t="s">
        <v>60</v>
      </c>
      <c r="E688" s="2">
        <v>84</v>
      </c>
      <c r="F688" t="s">
        <v>7</v>
      </c>
      <c r="G688" s="20">
        <v>5</v>
      </c>
      <c r="H688" s="20" t="str">
        <f t="shared" si="21"/>
        <v>Très fort</v>
      </c>
      <c r="I688" t="s">
        <v>254</v>
      </c>
      <c r="J688" t="s">
        <v>257</v>
      </c>
      <c r="K688" t="s">
        <v>254</v>
      </c>
      <c r="L688" t="s">
        <v>257</v>
      </c>
      <c r="M688" t="s">
        <v>254</v>
      </c>
      <c r="N688" t="s">
        <v>253</v>
      </c>
    </row>
    <row r="689" spans="1:14" x14ac:dyDescent="0.25">
      <c r="A689">
        <v>2019</v>
      </c>
      <c r="B689" t="s">
        <v>200</v>
      </c>
      <c r="C689" t="str">
        <f t="shared" si="20"/>
        <v>Provence-Alpes-Côte d'AzurCadres de la banque et des assurances</v>
      </c>
      <c r="D689" t="s">
        <v>83</v>
      </c>
      <c r="E689" s="2">
        <v>93</v>
      </c>
      <c r="F689" t="s">
        <v>17</v>
      </c>
      <c r="G689" s="20">
        <v>4</v>
      </c>
      <c r="H689" s="20" t="str">
        <f t="shared" si="21"/>
        <v>Fort</v>
      </c>
      <c r="I689" t="s">
        <v>253</v>
      </c>
      <c r="J689" t="s">
        <v>257</v>
      </c>
      <c r="K689" t="s">
        <v>253</v>
      </c>
      <c r="L689" t="s">
        <v>253</v>
      </c>
      <c r="M689" t="s">
        <v>257</v>
      </c>
      <c r="N689" t="s">
        <v>256</v>
      </c>
    </row>
    <row r="690" spans="1:14" x14ac:dyDescent="0.25">
      <c r="A690">
        <v>2019</v>
      </c>
      <c r="B690" t="s">
        <v>200</v>
      </c>
      <c r="C690" t="str">
        <f t="shared" si="20"/>
        <v>CorseCadres de la banque et des assurances</v>
      </c>
      <c r="D690" t="s">
        <v>83</v>
      </c>
      <c r="E690" s="2">
        <v>94</v>
      </c>
      <c r="F690" t="s">
        <v>11</v>
      </c>
      <c r="G690" s="20">
        <v>1</v>
      </c>
      <c r="H690" s="20" t="str">
        <f t="shared" si="21"/>
        <v>Très faible</v>
      </c>
      <c r="I690" t="s">
        <v>253</v>
      </c>
      <c r="J690" t="s">
        <v>257</v>
      </c>
      <c r="K690" t="s">
        <v>257</v>
      </c>
      <c r="L690" t="s">
        <v>253</v>
      </c>
      <c r="M690" t="s">
        <v>257</v>
      </c>
      <c r="N690" t="s">
        <v>256</v>
      </c>
    </row>
    <row r="691" spans="1:14" x14ac:dyDescent="0.25">
      <c r="A691">
        <v>2019</v>
      </c>
      <c r="B691" t="s">
        <v>191</v>
      </c>
      <c r="C691" t="str">
        <f t="shared" si="20"/>
        <v>Île-de-FranceOuvriers qualifiés du gros œuvre du bâtiment</v>
      </c>
      <c r="D691" t="s">
        <v>62</v>
      </c>
      <c r="E691" s="2">
        <v>11</v>
      </c>
      <c r="F691" t="s">
        <v>12</v>
      </c>
      <c r="G691" s="20">
        <v>5</v>
      </c>
      <c r="H691" s="20" t="str">
        <f t="shared" si="21"/>
        <v>Très fort</v>
      </c>
      <c r="I691" t="s">
        <v>256</v>
      </c>
      <c r="J691" t="s">
        <v>256</v>
      </c>
      <c r="K691" t="s">
        <v>255</v>
      </c>
      <c r="L691" t="s">
        <v>254</v>
      </c>
      <c r="M691" t="s">
        <v>256</v>
      </c>
      <c r="N691" t="s">
        <v>254</v>
      </c>
    </row>
    <row r="692" spans="1:14" x14ac:dyDescent="0.25">
      <c r="A692">
        <v>2019</v>
      </c>
      <c r="B692" t="s">
        <v>191</v>
      </c>
      <c r="C692" t="str">
        <f t="shared" si="20"/>
        <v>Centre-Val de LoireOuvriers qualifiés du gros œuvre du bâtiment</v>
      </c>
      <c r="D692" t="s">
        <v>62</v>
      </c>
      <c r="E692" s="2">
        <v>24</v>
      </c>
      <c r="F692" t="s">
        <v>10</v>
      </c>
      <c r="G692" s="20">
        <v>5</v>
      </c>
      <c r="H692" s="20" t="str">
        <f t="shared" si="21"/>
        <v>Très fort</v>
      </c>
      <c r="I692" t="s">
        <v>256</v>
      </c>
      <c r="J692" t="s">
        <v>256</v>
      </c>
      <c r="K692" t="s">
        <v>256</v>
      </c>
      <c r="L692" t="s">
        <v>254</v>
      </c>
      <c r="M692" t="s">
        <v>256</v>
      </c>
      <c r="N692" t="s">
        <v>254</v>
      </c>
    </row>
    <row r="693" spans="1:14" x14ac:dyDescent="0.25">
      <c r="A693">
        <v>2019</v>
      </c>
      <c r="B693" t="s">
        <v>191</v>
      </c>
      <c r="C693" t="str">
        <f t="shared" si="20"/>
        <v>Bourgogne-Franche-ComtéOuvriers qualifiés du gros œuvre du bâtiment</v>
      </c>
      <c r="D693" t="s">
        <v>62</v>
      </c>
      <c r="E693" s="2">
        <v>27</v>
      </c>
      <c r="F693" t="s">
        <v>8</v>
      </c>
      <c r="G693" s="20">
        <v>5</v>
      </c>
      <c r="H693" s="20" t="str">
        <f t="shared" si="21"/>
        <v>Très fort</v>
      </c>
      <c r="I693" t="s">
        <v>254</v>
      </c>
      <c r="J693" t="s">
        <v>256</v>
      </c>
      <c r="K693" t="s">
        <v>256</v>
      </c>
      <c r="L693" t="s">
        <v>254</v>
      </c>
      <c r="M693" t="s">
        <v>256</v>
      </c>
      <c r="N693" t="s">
        <v>254</v>
      </c>
    </row>
    <row r="694" spans="1:14" x14ac:dyDescent="0.25">
      <c r="A694">
        <v>2019</v>
      </c>
      <c r="B694" t="s">
        <v>191</v>
      </c>
      <c r="C694" t="str">
        <f t="shared" si="20"/>
        <v>NormandieOuvriers qualifiés du gros œuvre du bâtiment</v>
      </c>
      <c r="D694" t="s">
        <v>62</v>
      </c>
      <c r="E694" s="2">
        <v>28</v>
      </c>
      <c r="F694" t="s">
        <v>13</v>
      </c>
      <c r="G694" s="20">
        <v>5</v>
      </c>
      <c r="H694" s="20" t="str">
        <f t="shared" si="21"/>
        <v>Très fort</v>
      </c>
      <c r="I694" t="s">
        <v>256</v>
      </c>
      <c r="J694" t="s">
        <v>256</v>
      </c>
      <c r="K694" t="s">
        <v>254</v>
      </c>
      <c r="L694" t="s">
        <v>254</v>
      </c>
      <c r="M694" t="s">
        <v>256</v>
      </c>
      <c r="N694" t="s">
        <v>254</v>
      </c>
    </row>
    <row r="695" spans="1:14" x14ac:dyDescent="0.25">
      <c r="A695">
        <v>2019</v>
      </c>
      <c r="B695" t="s">
        <v>191</v>
      </c>
      <c r="C695" t="str">
        <f t="shared" si="20"/>
        <v>Hauts-de-FranceOuvriers qualifiés du gros œuvre du bâtiment</v>
      </c>
      <c r="D695" t="s">
        <v>62</v>
      </c>
      <c r="E695" s="2">
        <v>32</v>
      </c>
      <c r="F695" t="s">
        <v>18</v>
      </c>
      <c r="G695" s="20">
        <v>5</v>
      </c>
      <c r="H695" s="20" t="str">
        <f t="shared" si="21"/>
        <v>Très fort</v>
      </c>
      <c r="I695" t="s">
        <v>256</v>
      </c>
      <c r="J695" t="s">
        <v>256</v>
      </c>
      <c r="K695" t="s">
        <v>254</v>
      </c>
      <c r="L695" t="s">
        <v>254</v>
      </c>
      <c r="M695" t="s">
        <v>256</v>
      </c>
      <c r="N695" t="s">
        <v>254</v>
      </c>
    </row>
    <row r="696" spans="1:14" x14ac:dyDescent="0.25">
      <c r="A696">
        <v>2019</v>
      </c>
      <c r="B696" t="s">
        <v>191</v>
      </c>
      <c r="C696" t="str">
        <f t="shared" si="20"/>
        <v>Grand EstOuvriers qualifiés du gros œuvre du bâtiment</v>
      </c>
      <c r="D696" t="s">
        <v>62</v>
      </c>
      <c r="E696" s="2">
        <v>44</v>
      </c>
      <c r="F696" t="s">
        <v>19</v>
      </c>
      <c r="G696" s="20">
        <v>5</v>
      </c>
      <c r="H696" s="20" t="str">
        <f t="shared" si="21"/>
        <v>Très fort</v>
      </c>
      <c r="I696" t="s">
        <v>254</v>
      </c>
      <c r="J696" t="s">
        <v>256</v>
      </c>
      <c r="K696" t="s">
        <v>256</v>
      </c>
      <c r="L696" t="s">
        <v>254</v>
      </c>
      <c r="M696" t="s">
        <v>256</v>
      </c>
      <c r="N696" t="s">
        <v>254</v>
      </c>
    </row>
    <row r="697" spans="1:14" x14ac:dyDescent="0.25">
      <c r="A697">
        <v>2019</v>
      </c>
      <c r="B697" t="s">
        <v>191</v>
      </c>
      <c r="C697" t="str">
        <f t="shared" si="20"/>
        <v>Pays de la LoireOuvriers qualifiés du gros œuvre du bâtiment</v>
      </c>
      <c r="D697" t="s">
        <v>62</v>
      </c>
      <c r="E697" s="2">
        <v>52</v>
      </c>
      <c r="F697" t="s">
        <v>14</v>
      </c>
      <c r="G697" s="20">
        <v>5</v>
      </c>
      <c r="H697" s="20" t="str">
        <f t="shared" si="21"/>
        <v>Très fort</v>
      </c>
      <c r="I697" t="s">
        <v>256</v>
      </c>
      <c r="J697" t="s">
        <v>254</v>
      </c>
      <c r="K697" t="s">
        <v>256</v>
      </c>
      <c r="L697" t="s">
        <v>254</v>
      </c>
      <c r="M697" t="s">
        <v>256</v>
      </c>
      <c r="N697" t="s">
        <v>254</v>
      </c>
    </row>
    <row r="698" spans="1:14" x14ac:dyDescent="0.25">
      <c r="A698">
        <v>2019</v>
      </c>
      <c r="B698" t="s">
        <v>207</v>
      </c>
      <c r="C698" t="str">
        <f t="shared" si="20"/>
        <v>BretagneCaissiers, employés de libre service</v>
      </c>
      <c r="D698" t="s">
        <v>123</v>
      </c>
      <c r="E698" s="2">
        <v>53</v>
      </c>
      <c r="F698" t="s">
        <v>9</v>
      </c>
      <c r="G698" s="20">
        <v>1</v>
      </c>
      <c r="H698" s="20" t="str">
        <f t="shared" si="21"/>
        <v>Très faible</v>
      </c>
      <c r="I698" t="s">
        <v>257</v>
      </c>
      <c r="J698" t="s">
        <v>253</v>
      </c>
      <c r="K698" t="s">
        <v>257</v>
      </c>
      <c r="L698" t="s">
        <v>257</v>
      </c>
      <c r="M698" t="s">
        <v>255</v>
      </c>
      <c r="N698" t="s">
        <v>253</v>
      </c>
    </row>
    <row r="699" spans="1:14" x14ac:dyDescent="0.25">
      <c r="A699">
        <v>2019</v>
      </c>
      <c r="B699" t="s">
        <v>191</v>
      </c>
      <c r="C699" t="str">
        <f t="shared" si="20"/>
        <v>Nouvelle AquitaineOuvriers qualifiés du gros œuvre du bâtiment</v>
      </c>
      <c r="D699" t="s">
        <v>62</v>
      </c>
      <c r="E699" s="2">
        <v>75</v>
      </c>
      <c r="F699" t="s">
        <v>165</v>
      </c>
      <c r="G699" s="20">
        <v>5</v>
      </c>
      <c r="H699" s="20" t="str">
        <f t="shared" si="21"/>
        <v>Très fort</v>
      </c>
      <c r="I699" t="s">
        <v>257</v>
      </c>
      <c r="J699" t="s">
        <v>254</v>
      </c>
      <c r="K699" t="s">
        <v>254</v>
      </c>
      <c r="L699" t="s">
        <v>254</v>
      </c>
      <c r="M699" t="s">
        <v>256</v>
      </c>
      <c r="N699" t="s">
        <v>254</v>
      </c>
    </row>
    <row r="700" spans="1:14" x14ac:dyDescent="0.25">
      <c r="A700">
        <v>2019</v>
      </c>
      <c r="B700" t="s">
        <v>191</v>
      </c>
      <c r="C700" t="str">
        <f t="shared" si="20"/>
        <v>OccitanieOuvriers qualifiés du gros œuvre du bâtiment</v>
      </c>
      <c r="D700" t="s">
        <v>62</v>
      </c>
      <c r="E700" s="2">
        <v>76</v>
      </c>
      <c r="F700" t="s">
        <v>15</v>
      </c>
      <c r="G700" s="20">
        <v>5</v>
      </c>
      <c r="H700" s="20" t="str">
        <f t="shared" si="21"/>
        <v>Très fort</v>
      </c>
      <c r="I700" t="s">
        <v>254</v>
      </c>
      <c r="J700" t="s">
        <v>255</v>
      </c>
      <c r="K700" t="s">
        <v>256</v>
      </c>
      <c r="L700" t="s">
        <v>254</v>
      </c>
      <c r="M700" t="s">
        <v>256</v>
      </c>
      <c r="N700" t="s">
        <v>254</v>
      </c>
    </row>
    <row r="701" spans="1:14" x14ac:dyDescent="0.25">
      <c r="A701">
        <v>2019</v>
      </c>
      <c r="B701" t="s">
        <v>191</v>
      </c>
      <c r="C701" t="str">
        <f t="shared" si="20"/>
        <v>Auvergne-Rhône-AlpesOuvriers qualifiés du gros œuvre du bâtiment</v>
      </c>
      <c r="D701" t="s">
        <v>62</v>
      </c>
      <c r="E701" s="2">
        <v>84</v>
      </c>
      <c r="F701" t="s">
        <v>7</v>
      </c>
      <c r="G701" s="20">
        <v>5</v>
      </c>
      <c r="H701" s="20" t="str">
        <f t="shared" si="21"/>
        <v>Très fort</v>
      </c>
      <c r="I701" t="s">
        <v>254</v>
      </c>
      <c r="J701" t="s">
        <v>256</v>
      </c>
      <c r="K701" t="s">
        <v>256</v>
      </c>
      <c r="L701" t="s">
        <v>254</v>
      </c>
      <c r="M701" t="s">
        <v>256</v>
      </c>
      <c r="N701" t="s">
        <v>254</v>
      </c>
    </row>
    <row r="702" spans="1:14" x14ac:dyDescent="0.25">
      <c r="A702">
        <v>2019</v>
      </c>
      <c r="B702" t="s">
        <v>207</v>
      </c>
      <c r="C702" t="str">
        <f t="shared" si="20"/>
        <v>Provence-Alpes-Côte d'AzurCaissiers, employés de libre service</v>
      </c>
      <c r="D702" t="s">
        <v>123</v>
      </c>
      <c r="E702" s="2">
        <v>93</v>
      </c>
      <c r="F702" t="s">
        <v>17</v>
      </c>
      <c r="G702" s="20">
        <v>1</v>
      </c>
      <c r="H702" s="20" t="str">
        <f t="shared" si="21"/>
        <v>Très faible</v>
      </c>
      <c r="I702" t="s">
        <v>257</v>
      </c>
      <c r="J702" t="s">
        <v>253</v>
      </c>
      <c r="K702" t="s">
        <v>257</v>
      </c>
      <c r="L702" t="s">
        <v>257</v>
      </c>
      <c r="M702" t="s">
        <v>255</v>
      </c>
      <c r="N702" t="s">
        <v>253</v>
      </c>
    </row>
    <row r="703" spans="1:14" x14ac:dyDescent="0.25">
      <c r="A703">
        <v>2019</v>
      </c>
      <c r="B703" t="s">
        <v>207</v>
      </c>
      <c r="C703" t="str">
        <f t="shared" si="20"/>
        <v>CorseCaissiers, employés de libre service</v>
      </c>
      <c r="D703" t="s">
        <v>123</v>
      </c>
      <c r="E703" s="2">
        <v>94</v>
      </c>
      <c r="F703" t="s">
        <v>11</v>
      </c>
      <c r="G703" s="20">
        <v>1</v>
      </c>
      <c r="H703" s="20" t="str">
        <f t="shared" si="21"/>
        <v>Très faible</v>
      </c>
      <c r="I703" t="s">
        <v>257</v>
      </c>
      <c r="J703" t="s">
        <v>253</v>
      </c>
      <c r="K703" t="s">
        <v>257</v>
      </c>
      <c r="L703" t="s">
        <v>257</v>
      </c>
      <c r="M703" t="s">
        <v>255</v>
      </c>
      <c r="N703" t="s">
        <v>253</v>
      </c>
    </row>
    <row r="704" spans="1:14" x14ac:dyDescent="0.25">
      <c r="A704">
        <v>2019</v>
      </c>
      <c r="B704" t="s">
        <v>195</v>
      </c>
      <c r="C704" t="str">
        <f t="shared" si="20"/>
        <v>Île-de-FranceOuvriers qualifiés du second œuvre du bâtiment</v>
      </c>
      <c r="D704" t="s">
        <v>65</v>
      </c>
      <c r="E704" s="2">
        <v>11</v>
      </c>
      <c r="F704" t="s">
        <v>12</v>
      </c>
      <c r="G704" s="20">
        <v>5</v>
      </c>
      <c r="H704" s="20" t="str">
        <f t="shared" si="21"/>
        <v>Très fort</v>
      </c>
      <c r="I704" t="s">
        <v>254</v>
      </c>
      <c r="J704" t="s">
        <v>253</v>
      </c>
      <c r="K704" t="s">
        <v>255</v>
      </c>
      <c r="L704" t="s">
        <v>256</v>
      </c>
      <c r="M704" t="s">
        <v>256</v>
      </c>
      <c r="N704" t="s">
        <v>257</v>
      </c>
    </row>
    <row r="705" spans="1:14" x14ac:dyDescent="0.25">
      <c r="A705">
        <v>2019</v>
      </c>
      <c r="B705" t="s">
        <v>195</v>
      </c>
      <c r="C705" t="str">
        <f t="shared" si="20"/>
        <v>Centre-Val de LoireOuvriers qualifiés du second œuvre du bâtiment</v>
      </c>
      <c r="D705" t="s">
        <v>65</v>
      </c>
      <c r="E705" s="2">
        <v>24</v>
      </c>
      <c r="F705" t="s">
        <v>10</v>
      </c>
      <c r="G705" s="20">
        <v>5</v>
      </c>
      <c r="H705" s="20" t="str">
        <f t="shared" si="21"/>
        <v>Très fort</v>
      </c>
      <c r="I705" t="s">
        <v>257</v>
      </c>
      <c r="J705" t="s">
        <v>255</v>
      </c>
      <c r="K705" t="s">
        <v>256</v>
      </c>
      <c r="L705" t="s">
        <v>254</v>
      </c>
      <c r="M705" t="s">
        <v>256</v>
      </c>
      <c r="N705" t="s">
        <v>254</v>
      </c>
    </row>
    <row r="706" spans="1:14" x14ac:dyDescent="0.25">
      <c r="A706">
        <v>2019</v>
      </c>
      <c r="B706" t="s">
        <v>195</v>
      </c>
      <c r="C706" t="str">
        <f t="shared" si="20"/>
        <v>Bourgogne-Franche-ComtéOuvriers qualifiés du second œuvre du bâtiment</v>
      </c>
      <c r="D706" t="s">
        <v>65</v>
      </c>
      <c r="E706" s="2">
        <v>27</v>
      </c>
      <c r="F706" t="s">
        <v>8</v>
      </c>
      <c r="G706" s="20">
        <v>5</v>
      </c>
      <c r="H706" s="20" t="str">
        <f t="shared" si="21"/>
        <v>Très fort</v>
      </c>
      <c r="I706" t="s">
        <v>257</v>
      </c>
      <c r="J706" t="s">
        <v>255</v>
      </c>
      <c r="K706" t="s">
        <v>256</v>
      </c>
      <c r="L706" t="s">
        <v>256</v>
      </c>
      <c r="M706" t="s">
        <v>256</v>
      </c>
      <c r="N706" t="s">
        <v>254</v>
      </c>
    </row>
    <row r="707" spans="1:14" x14ac:dyDescent="0.25">
      <c r="A707">
        <v>2019</v>
      </c>
      <c r="B707" t="s">
        <v>195</v>
      </c>
      <c r="C707" t="str">
        <f t="shared" ref="C707:C770" si="22">F707&amp;D707</f>
        <v>NormandieOuvriers qualifiés du second œuvre du bâtiment</v>
      </c>
      <c r="D707" t="s">
        <v>65</v>
      </c>
      <c r="E707" s="2">
        <v>28</v>
      </c>
      <c r="F707" t="s">
        <v>13</v>
      </c>
      <c r="G707" s="20">
        <v>5</v>
      </c>
      <c r="H707" s="20" t="str">
        <f t="shared" ref="H707:H770" si="23">IF(G707=1,"Très faible",IF(G707=2,"Faible",IF(G707=3,"Moyen",IF(G707=4,"Fort",IF(G707=5,"Très fort","Problème")))))</f>
        <v>Très fort</v>
      </c>
      <c r="I707" t="s">
        <v>257</v>
      </c>
      <c r="J707" t="s">
        <v>255</v>
      </c>
      <c r="K707" t="s">
        <v>256</v>
      </c>
      <c r="L707" t="s">
        <v>254</v>
      </c>
      <c r="M707" t="s">
        <v>256</v>
      </c>
      <c r="N707" t="s">
        <v>254</v>
      </c>
    </row>
    <row r="708" spans="1:14" x14ac:dyDescent="0.25">
      <c r="A708">
        <v>2019</v>
      </c>
      <c r="B708" t="s">
        <v>195</v>
      </c>
      <c r="C708" t="str">
        <f t="shared" si="22"/>
        <v>Hauts-de-FranceOuvriers qualifiés du second œuvre du bâtiment</v>
      </c>
      <c r="D708" t="s">
        <v>65</v>
      </c>
      <c r="E708" s="2">
        <v>32</v>
      </c>
      <c r="F708" t="s">
        <v>18</v>
      </c>
      <c r="G708" s="20">
        <v>5</v>
      </c>
      <c r="H708" s="20" t="str">
        <f t="shared" si="23"/>
        <v>Très fort</v>
      </c>
      <c r="I708" t="s">
        <v>257</v>
      </c>
      <c r="J708" t="s">
        <v>253</v>
      </c>
      <c r="K708" t="s">
        <v>254</v>
      </c>
      <c r="L708" t="s">
        <v>256</v>
      </c>
      <c r="M708" t="s">
        <v>256</v>
      </c>
      <c r="N708" t="s">
        <v>257</v>
      </c>
    </row>
    <row r="709" spans="1:14" x14ac:dyDescent="0.25">
      <c r="A709">
        <v>2019</v>
      </c>
      <c r="B709" t="s">
        <v>195</v>
      </c>
      <c r="C709" t="str">
        <f t="shared" si="22"/>
        <v>Grand EstOuvriers qualifiés du second œuvre du bâtiment</v>
      </c>
      <c r="D709" t="s">
        <v>65</v>
      </c>
      <c r="E709" s="2">
        <v>44</v>
      </c>
      <c r="F709" t="s">
        <v>19</v>
      </c>
      <c r="G709" s="20">
        <v>5</v>
      </c>
      <c r="H709" s="20" t="str">
        <f t="shared" si="23"/>
        <v>Très fort</v>
      </c>
      <c r="I709" t="s">
        <v>257</v>
      </c>
      <c r="J709" t="s">
        <v>253</v>
      </c>
      <c r="K709" t="s">
        <v>256</v>
      </c>
      <c r="L709" t="s">
        <v>256</v>
      </c>
      <c r="M709" t="s">
        <v>256</v>
      </c>
      <c r="N709" t="s">
        <v>254</v>
      </c>
    </row>
    <row r="710" spans="1:14" x14ac:dyDescent="0.25">
      <c r="A710">
        <v>2019</v>
      </c>
      <c r="B710" t="s">
        <v>195</v>
      </c>
      <c r="C710" t="str">
        <f t="shared" si="22"/>
        <v>Pays de la LoireOuvriers qualifiés du second œuvre du bâtiment</v>
      </c>
      <c r="D710" t="s">
        <v>65</v>
      </c>
      <c r="E710" s="2">
        <v>52</v>
      </c>
      <c r="F710" t="s">
        <v>14</v>
      </c>
      <c r="G710" s="20">
        <v>5</v>
      </c>
      <c r="H710" s="20" t="str">
        <f t="shared" si="23"/>
        <v>Très fort</v>
      </c>
      <c r="I710" t="s">
        <v>257</v>
      </c>
      <c r="J710" t="s">
        <v>256</v>
      </c>
      <c r="K710" t="s">
        <v>256</v>
      </c>
      <c r="L710" t="s">
        <v>254</v>
      </c>
      <c r="M710" t="s">
        <v>256</v>
      </c>
      <c r="N710" t="s">
        <v>254</v>
      </c>
    </row>
    <row r="711" spans="1:14" x14ac:dyDescent="0.25">
      <c r="A711">
        <v>2019</v>
      </c>
      <c r="B711" t="s">
        <v>246</v>
      </c>
      <c r="C711" t="str">
        <f t="shared" si="22"/>
        <v>BretagneVendeurs</v>
      </c>
      <c r="D711" t="s">
        <v>120</v>
      </c>
      <c r="E711" s="2">
        <v>53</v>
      </c>
      <c r="F711" t="s">
        <v>9</v>
      </c>
      <c r="G711" s="20">
        <v>3</v>
      </c>
      <c r="H711" s="20" t="str">
        <f t="shared" si="23"/>
        <v>Moyen</v>
      </c>
      <c r="I711" t="s">
        <v>254</v>
      </c>
      <c r="J711" t="s">
        <v>256</v>
      </c>
      <c r="K711" t="s">
        <v>254</v>
      </c>
      <c r="L711" t="s">
        <v>256</v>
      </c>
      <c r="M711" t="s">
        <v>255</v>
      </c>
      <c r="N711" t="s">
        <v>255</v>
      </c>
    </row>
    <row r="712" spans="1:14" x14ac:dyDescent="0.25">
      <c r="A712">
        <v>2019</v>
      </c>
      <c r="B712" t="s">
        <v>195</v>
      </c>
      <c r="C712" t="str">
        <f t="shared" si="22"/>
        <v>Nouvelle AquitaineOuvriers qualifiés du second œuvre du bâtiment</v>
      </c>
      <c r="D712" t="s">
        <v>65</v>
      </c>
      <c r="E712" s="2">
        <v>75</v>
      </c>
      <c r="F712" t="s">
        <v>165</v>
      </c>
      <c r="G712" s="20">
        <v>5</v>
      </c>
      <c r="H712" s="20" t="str">
        <f t="shared" si="23"/>
        <v>Très fort</v>
      </c>
      <c r="I712" t="s">
        <v>257</v>
      </c>
      <c r="J712" t="s">
        <v>255</v>
      </c>
      <c r="K712" t="s">
        <v>256</v>
      </c>
      <c r="L712" t="s">
        <v>254</v>
      </c>
      <c r="M712" t="s">
        <v>256</v>
      </c>
      <c r="N712" t="s">
        <v>254</v>
      </c>
    </row>
    <row r="713" spans="1:14" x14ac:dyDescent="0.25">
      <c r="A713">
        <v>2019</v>
      </c>
      <c r="B713" t="s">
        <v>195</v>
      </c>
      <c r="C713" t="str">
        <f t="shared" si="22"/>
        <v>OccitanieOuvriers qualifiés du second œuvre du bâtiment</v>
      </c>
      <c r="D713" t="s">
        <v>65</v>
      </c>
      <c r="E713" s="2">
        <v>76</v>
      </c>
      <c r="F713" t="s">
        <v>15</v>
      </c>
      <c r="G713" s="20">
        <v>5</v>
      </c>
      <c r="H713" s="20" t="str">
        <f t="shared" si="23"/>
        <v>Très fort</v>
      </c>
      <c r="I713" t="s">
        <v>257</v>
      </c>
      <c r="J713" t="s">
        <v>253</v>
      </c>
      <c r="K713" t="s">
        <v>256</v>
      </c>
      <c r="L713" t="s">
        <v>256</v>
      </c>
      <c r="M713" t="s">
        <v>256</v>
      </c>
      <c r="N713" t="s">
        <v>257</v>
      </c>
    </row>
    <row r="714" spans="1:14" x14ac:dyDescent="0.25">
      <c r="A714">
        <v>2019</v>
      </c>
      <c r="B714" t="s">
        <v>195</v>
      </c>
      <c r="C714" t="str">
        <f t="shared" si="22"/>
        <v>Auvergne-Rhône-AlpesOuvriers qualifiés du second œuvre du bâtiment</v>
      </c>
      <c r="D714" t="s">
        <v>65</v>
      </c>
      <c r="E714" s="2">
        <v>84</v>
      </c>
      <c r="F714" t="s">
        <v>7</v>
      </c>
      <c r="G714" s="20">
        <v>5</v>
      </c>
      <c r="H714" s="20" t="str">
        <f t="shared" si="23"/>
        <v>Très fort</v>
      </c>
      <c r="I714" t="s">
        <v>257</v>
      </c>
      <c r="J714" t="s">
        <v>255</v>
      </c>
      <c r="K714" t="s">
        <v>256</v>
      </c>
      <c r="L714" t="s">
        <v>256</v>
      </c>
      <c r="M714" t="s">
        <v>256</v>
      </c>
      <c r="N714" t="s">
        <v>254</v>
      </c>
    </row>
    <row r="715" spans="1:14" x14ac:dyDescent="0.25">
      <c r="A715">
        <v>2019</v>
      </c>
      <c r="B715" t="s">
        <v>246</v>
      </c>
      <c r="C715" t="str">
        <f t="shared" si="22"/>
        <v>Provence-Alpes-Côte d'AzurVendeurs</v>
      </c>
      <c r="D715" t="s">
        <v>120</v>
      </c>
      <c r="E715" s="2">
        <v>93</v>
      </c>
      <c r="F715" t="s">
        <v>17</v>
      </c>
      <c r="G715" s="20">
        <v>2</v>
      </c>
      <c r="H715" s="20" t="str">
        <f t="shared" si="23"/>
        <v>Faible</v>
      </c>
      <c r="I715" t="s">
        <v>254</v>
      </c>
      <c r="J715" t="s">
        <v>253</v>
      </c>
      <c r="K715" t="s">
        <v>254</v>
      </c>
      <c r="L715" t="s">
        <v>256</v>
      </c>
      <c r="M715" t="s">
        <v>253</v>
      </c>
      <c r="N715" t="s">
        <v>255</v>
      </c>
    </row>
    <row r="716" spans="1:14" x14ac:dyDescent="0.25">
      <c r="A716">
        <v>2019</v>
      </c>
      <c r="B716" t="s">
        <v>246</v>
      </c>
      <c r="C716" t="str">
        <f t="shared" si="22"/>
        <v>CorseVendeurs</v>
      </c>
      <c r="D716" t="s">
        <v>120</v>
      </c>
      <c r="E716" s="2">
        <v>94</v>
      </c>
      <c r="F716" t="s">
        <v>11</v>
      </c>
      <c r="G716" s="20">
        <v>4</v>
      </c>
      <c r="H716" s="20" t="str">
        <f t="shared" si="23"/>
        <v>Fort</v>
      </c>
      <c r="I716" t="s">
        <v>257</v>
      </c>
      <c r="J716" t="s">
        <v>255</v>
      </c>
      <c r="K716" t="s">
        <v>257</v>
      </c>
      <c r="L716" t="s">
        <v>256</v>
      </c>
      <c r="M716" t="s">
        <v>253</v>
      </c>
      <c r="N716" t="s">
        <v>255</v>
      </c>
    </row>
    <row r="717" spans="1:14" x14ac:dyDescent="0.25">
      <c r="A717">
        <v>2019</v>
      </c>
      <c r="B717" t="s">
        <v>210</v>
      </c>
      <c r="C717" t="str">
        <f t="shared" si="22"/>
        <v>Île-de-FranceOuvriers qualifiés travaillant par enlèvement de métal</v>
      </c>
      <c r="D717" t="s">
        <v>70</v>
      </c>
      <c r="E717" s="2">
        <v>11</v>
      </c>
      <c r="F717" t="s">
        <v>12</v>
      </c>
      <c r="G717" s="20">
        <v>5</v>
      </c>
      <c r="H717" s="20" t="str">
        <f t="shared" si="23"/>
        <v>Très fort</v>
      </c>
      <c r="I717" t="s">
        <v>257</v>
      </c>
      <c r="J717" t="s">
        <v>254</v>
      </c>
      <c r="K717" t="s">
        <v>255</v>
      </c>
      <c r="L717" t="s">
        <v>257</v>
      </c>
      <c r="M717" t="s">
        <v>256</v>
      </c>
      <c r="N717" t="s">
        <v>254</v>
      </c>
    </row>
    <row r="718" spans="1:14" x14ac:dyDescent="0.25">
      <c r="A718">
        <v>2019</v>
      </c>
      <c r="B718" t="s">
        <v>210</v>
      </c>
      <c r="C718" t="str">
        <f t="shared" si="22"/>
        <v>Centre-Val de LoireOuvriers qualifiés travaillant par enlèvement de métal</v>
      </c>
      <c r="D718" t="s">
        <v>70</v>
      </c>
      <c r="E718" s="2">
        <v>24</v>
      </c>
      <c r="F718" t="s">
        <v>10</v>
      </c>
      <c r="G718" s="20">
        <v>5</v>
      </c>
      <c r="H718" s="20" t="str">
        <f t="shared" si="23"/>
        <v>Très fort</v>
      </c>
      <c r="I718" t="s">
        <v>256</v>
      </c>
      <c r="J718" t="s">
        <v>254</v>
      </c>
      <c r="K718" t="s">
        <v>256</v>
      </c>
      <c r="L718" t="s">
        <v>257</v>
      </c>
      <c r="M718" t="s">
        <v>254</v>
      </c>
      <c r="N718" t="s">
        <v>254</v>
      </c>
    </row>
    <row r="719" spans="1:14" x14ac:dyDescent="0.25">
      <c r="A719">
        <v>2019</v>
      </c>
      <c r="B719" t="s">
        <v>210</v>
      </c>
      <c r="C719" t="str">
        <f t="shared" si="22"/>
        <v>Bourgogne-Franche-ComtéOuvriers qualifiés travaillant par enlèvement de métal</v>
      </c>
      <c r="D719" t="s">
        <v>70</v>
      </c>
      <c r="E719" s="2">
        <v>27</v>
      </c>
      <c r="F719" t="s">
        <v>8</v>
      </c>
      <c r="G719" s="20">
        <v>5</v>
      </c>
      <c r="H719" s="20" t="str">
        <f t="shared" si="23"/>
        <v>Très fort</v>
      </c>
      <c r="I719" t="s">
        <v>256</v>
      </c>
      <c r="J719" t="s">
        <v>254</v>
      </c>
      <c r="K719" t="s">
        <v>255</v>
      </c>
      <c r="L719" t="s">
        <v>257</v>
      </c>
      <c r="M719" t="s">
        <v>254</v>
      </c>
      <c r="N719" t="s">
        <v>254</v>
      </c>
    </row>
    <row r="720" spans="1:14" x14ac:dyDescent="0.25">
      <c r="A720">
        <v>2019</v>
      </c>
      <c r="B720" t="s">
        <v>210</v>
      </c>
      <c r="C720" t="str">
        <f t="shared" si="22"/>
        <v>NormandieOuvriers qualifiés travaillant par enlèvement de métal</v>
      </c>
      <c r="D720" t="s">
        <v>70</v>
      </c>
      <c r="E720" s="2">
        <v>28</v>
      </c>
      <c r="F720" t="s">
        <v>13</v>
      </c>
      <c r="G720" s="20">
        <v>5</v>
      </c>
      <c r="H720" s="20" t="str">
        <f t="shared" si="23"/>
        <v>Très fort</v>
      </c>
      <c r="I720" t="s">
        <v>256</v>
      </c>
      <c r="J720" t="s">
        <v>254</v>
      </c>
      <c r="K720" t="s">
        <v>255</v>
      </c>
      <c r="L720" t="s">
        <v>257</v>
      </c>
      <c r="M720" t="s">
        <v>254</v>
      </c>
      <c r="N720" t="s">
        <v>254</v>
      </c>
    </row>
    <row r="721" spans="1:14" x14ac:dyDescent="0.25">
      <c r="A721">
        <v>2019</v>
      </c>
      <c r="B721" t="s">
        <v>210</v>
      </c>
      <c r="C721" t="str">
        <f t="shared" si="22"/>
        <v>Hauts-de-FranceOuvriers qualifiés travaillant par enlèvement de métal</v>
      </c>
      <c r="D721" t="s">
        <v>70</v>
      </c>
      <c r="E721" s="2">
        <v>32</v>
      </c>
      <c r="F721" t="s">
        <v>18</v>
      </c>
      <c r="G721" s="20">
        <v>5</v>
      </c>
      <c r="H721" s="20" t="str">
        <f t="shared" si="23"/>
        <v>Très fort</v>
      </c>
      <c r="I721" t="s">
        <v>255</v>
      </c>
      <c r="J721" t="s">
        <v>254</v>
      </c>
      <c r="K721" t="s">
        <v>256</v>
      </c>
      <c r="L721" t="s">
        <v>257</v>
      </c>
      <c r="M721" t="s">
        <v>256</v>
      </c>
      <c r="N721" t="s">
        <v>254</v>
      </c>
    </row>
    <row r="722" spans="1:14" x14ac:dyDescent="0.25">
      <c r="A722">
        <v>2019</v>
      </c>
      <c r="B722" t="s">
        <v>210</v>
      </c>
      <c r="C722" t="str">
        <f t="shared" si="22"/>
        <v>Grand EstOuvriers qualifiés travaillant par enlèvement de métal</v>
      </c>
      <c r="D722" t="s">
        <v>70</v>
      </c>
      <c r="E722" s="2">
        <v>44</v>
      </c>
      <c r="F722" t="s">
        <v>19</v>
      </c>
      <c r="G722" s="20">
        <v>5</v>
      </c>
      <c r="H722" s="20" t="str">
        <f t="shared" si="23"/>
        <v>Très fort</v>
      </c>
      <c r="I722" t="s">
        <v>256</v>
      </c>
      <c r="J722" t="s">
        <v>254</v>
      </c>
      <c r="K722" t="s">
        <v>256</v>
      </c>
      <c r="L722" t="s">
        <v>257</v>
      </c>
      <c r="M722" t="s">
        <v>254</v>
      </c>
      <c r="N722" t="s">
        <v>254</v>
      </c>
    </row>
    <row r="723" spans="1:14" x14ac:dyDescent="0.25">
      <c r="A723">
        <v>2019</v>
      </c>
      <c r="B723" t="s">
        <v>210</v>
      </c>
      <c r="C723" t="str">
        <f t="shared" si="22"/>
        <v>Pays de la LoireOuvriers qualifiés travaillant par enlèvement de métal</v>
      </c>
      <c r="D723" t="s">
        <v>70</v>
      </c>
      <c r="E723" s="2">
        <v>52</v>
      </c>
      <c r="F723" t="s">
        <v>14</v>
      </c>
      <c r="G723" s="20">
        <v>5</v>
      </c>
      <c r="H723" s="20" t="str">
        <f t="shared" si="23"/>
        <v>Très fort</v>
      </c>
      <c r="I723" t="s">
        <v>257</v>
      </c>
      <c r="J723" t="s">
        <v>254</v>
      </c>
      <c r="K723" t="s">
        <v>256</v>
      </c>
      <c r="L723" t="s">
        <v>257</v>
      </c>
      <c r="M723" t="s">
        <v>256</v>
      </c>
      <c r="N723" t="s">
        <v>254</v>
      </c>
    </row>
    <row r="724" spans="1:14" x14ac:dyDescent="0.25">
      <c r="A724">
        <v>2019</v>
      </c>
      <c r="B724" t="s">
        <v>194</v>
      </c>
      <c r="C724" t="str">
        <f t="shared" si="22"/>
        <v>BretagneAttachés commerciaux et représentants</v>
      </c>
      <c r="D724" t="s">
        <v>96</v>
      </c>
      <c r="E724" s="2">
        <v>53</v>
      </c>
      <c r="F724" t="s">
        <v>9</v>
      </c>
      <c r="G724" s="20">
        <v>5</v>
      </c>
      <c r="H724" s="20" t="str">
        <f t="shared" si="23"/>
        <v>Très fort</v>
      </c>
      <c r="I724" t="s">
        <v>254</v>
      </c>
      <c r="J724" t="s">
        <v>254</v>
      </c>
      <c r="K724" t="s">
        <v>253</v>
      </c>
      <c r="L724" t="s">
        <v>255</v>
      </c>
      <c r="M724" t="s">
        <v>256</v>
      </c>
      <c r="N724" t="s">
        <v>256</v>
      </c>
    </row>
    <row r="725" spans="1:14" x14ac:dyDescent="0.25">
      <c r="A725">
        <v>2019</v>
      </c>
      <c r="B725" t="s">
        <v>210</v>
      </c>
      <c r="C725" t="str">
        <f t="shared" si="22"/>
        <v>Nouvelle AquitaineOuvriers qualifiés travaillant par enlèvement de métal</v>
      </c>
      <c r="D725" t="s">
        <v>70</v>
      </c>
      <c r="E725" s="2">
        <v>75</v>
      </c>
      <c r="F725" t="s">
        <v>165</v>
      </c>
      <c r="G725" s="20">
        <v>5</v>
      </c>
      <c r="H725" s="20" t="str">
        <f t="shared" si="23"/>
        <v>Très fort</v>
      </c>
      <c r="I725" t="s">
        <v>257</v>
      </c>
      <c r="J725" t="s">
        <v>254</v>
      </c>
      <c r="K725" t="s">
        <v>256</v>
      </c>
      <c r="L725" t="s">
        <v>257</v>
      </c>
      <c r="M725" t="s">
        <v>256</v>
      </c>
      <c r="N725" t="s">
        <v>254</v>
      </c>
    </row>
    <row r="726" spans="1:14" x14ac:dyDescent="0.25">
      <c r="A726">
        <v>2019</v>
      </c>
      <c r="B726" t="s">
        <v>210</v>
      </c>
      <c r="C726" t="str">
        <f t="shared" si="22"/>
        <v>OccitanieOuvriers qualifiés travaillant par enlèvement de métal</v>
      </c>
      <c r="D726" t="s">
        <v>70</v>
      </c>
      <c r="E726" s="2">
        <v>76</v>
      </c>
      <c r="F726" t="s">
        <v>15</v>
      </c>
      <c r="G726" s="20">
        <v>5</v>
      </c>
      <c r="H726" s="20" t="str">
        <f t="shared" si="23"/>
        <v>Très fort</v>
      </c>
      <c r="I726" t="s">
        <v>257</v>
      </c>
      <c r="J726" t="s">
        <v>256</v>
      </c>
      <c r="K726" t="s">
        <v>256</v>
      </c>
      <c r="L726" t="s">
        <v>257</v>
      </c>
      <c r="M726" t="s">
        <v>256</v>
      </c>
      <c r="N726" t="s">
        <v>254</v>
      </c>
    </row>
    <row r="727" spans="1:14" x14ac:dyDescent="0.25">
      <c r="A727">
        <v>2019</v>
      </c>
      <c r="B727" t="s">
        <v>210</v>
      </c>
      <c r="C727" t="str">
        <f t="shared" si="22"/>
        <v>Auvergne-Rhône-AlpesOuvriers qualifiés travaillant par enlèvement de métal</v>
      </c>
      <c r="D727" t="s">
        <v>70</v>
      </c>
      <c r="E727" s="2">
        <v>84</v>
      </c>
      <c r="F727" t="s">
        <v>7</v>
      </c>
      <c r="G727" s="20">
        <v>5</v>
      </c>
      <c r="H727" s="20" t="str">
        <f t="shared" si="23"/>
        <v>Très fort</v>
      </c>
      <c r="I727" t="s">
        <v>257</v>
      </c>
      <c r="J727" t="s">
        <v>254</v>
      </c>
      <c r="K727" t="s">
        <v>255</v>
      </c>
      <c r="L727" t="s">
        <v>257</v>
      </c>
      <c r="M727" t="s">
        <v>254</v>
      </c>
      <c r="N727" t="s">
        <v>254</v>
      </c>
    </row>
    <row r="728" spans="1:14" x14ac:dyDescent="0.25">
      <c r="A728">
        <v>2019</v>
      </c>
      <c r="B728" t="s">
        <v>194</v>
      </c>
      <c r="C728" t="str">
        <f t="shared" si="22"/>
        <v>Provence-Alpes-Côte d'AzurAttachés commerciaux et représentants</v>
      </c>
      <c r="D728" t="s">
        <v>96</v>
      </c>
      <c r="E728" s="2">
        <v>93</v>
      </c>
      <c r="F728" t="s">
        <v>17</v>
      </c>
      <c r="G728" s="20">
        <v>5</v>
      </c>
      <c r="H728" s="20" t="str">
        <f t="shared" si="23"/>
        <v>Très fort</v>
      </c>
      <c r="I728" t="s">
        <v>256</v>
      </c>
      <c r="J728" t="s">
        <v>254</v>
      </c>
      <c r="K728" t="s">
        <v>253</v>
      </c>
      <c r="L728" t="s">
        <v>255</v>
      </c>
      <c r="M728" t="s">
        <v>256</v>
      </c>
      <c r="N728" t="s">
        <v>256</v>
      </c>
    </row>
    <row r="729" spans="1:14" x14ac:dyDescent="0.25">
      <c r="A729">
        <v>2019</v>
      </c>
      <c r="B729" t="s">
        <v>194</v>
      </c>
      <c r="C729" t="str">
        <f t="shared" si="22"/>
        <v>CorseAttachés commerciaux et représentants</v>
      </c>
      <c r="D729" t="s">
        <v>96</v>
      </c>
      <c r="E729" s="2">
        <v>94</v>
      </c>
      <c r="F729" t="s">
        <v>11</v>
      </c>
      <c r="G729" s="20">
        <v>4</v>
      </c>
      <c r="H729" s="20" t="str">
        <f t="shared" si="23"/>
        <v>Fort</v>
      </c>
      <c r="I729" t="s">
        <v>255</v>
      </c>
      <c r="J729" t="s">
        <v>254</v>
      </c>
      <c r="K729" t="s">
        <v>253</v>
      </c>
      <c r="L729" t="s">
        <v>255</v>
      </c>
      <c r="M729" t="s">
        <v>256</v>
      </c>
      <c r="N729" t="s">
        <v>256</v>
      </c>
    </row>
    <row r="730" spans="1:14" x14ac:dyDescent="0.25">
      <c r="A730">
        <v>2019</v>
      </c>
      <c r="B730" t="s">
        <v>212</v>
      </c>
      <c r="C730" t="str">
        <f t="shared" si="22"/>
        <v>Île-de-FranceOuvriers qualifiés travaillant par formage de métal</v>
      </c>
      <c r="D730" t="s">
        <v>71</v>
      </c>
      <c r="E730" s="2">
        <v>11</v>
      </c>
      <c r="F730" t="s">
        <v>12</v>
      </c>
      <c r="G730" s="20">
        <v>5</v>
      </c>
      <c r="H730" s="20" t="str">
        <f t="shared" si="23"/>
        <v>Très fort</v>
      </c>
      <c r="I730" t="s">
        <v>256</v>
      </c>
      <c r="J730" t="s">
        <v>254</v>
      </c>
      <c r="K730" t="s">
        <v>256</v>
      </c>
      <c r="L730" t="s">
        <v>257</v>
      </c>
      <c r="M730" t="s">
        <v>256</v>
      </c>
      <c r="N730" t="s">
        <v>257</v>
      </c>
    </row>
    <row r="731" spans="1:14" x14ac:dyDescent="0.25">
      <c r="A731">
        <v>2019</v>
      </c>
      <c r="B731" t="s">
        <v>212</v>
      </c>
      <c r="C731" t="str">
        <f t="shared" si="22"/>
        <v>Centre-Val de LoireOuvriers qualifiés travaillant par formage de métal</v>
      </c>
      <c r="D731" t="s">
        <v>71</v>
      </c>
      <c r="E731" s="2">
        <v>24</v>
      </c>
      <c r="F731" t="s">
        <v>10</v>
      </c>
      <c r="G731" s="20">
        <v>5</v>
      </c>
      <c r="H731" s="20" t="str">
        <f t="shared" si="23"/>
        <v>Très fort</v>
      </c>
      <c r="I731" t="s">
        <v>254</v>
      </c>
      <c r="J731" t="s">
        <v>254</v>
      </c>
      <c r="K731" t="s">
        <v>256</v>
      </c>
      <c r="L731" t="s">
        <v>257</v>
      </c>
      <c r="M731" t="s">
        <v>256</v>
      </c>
      <c r="N731" t="s">
        <v>257</v>
      </c>
    </row>
    <row r="732" spans="1:14" x14ac:dyDescent="0.25">
      <c r="A732">
        <v>2019</v>
      </c>
      <c r="B732" t="s">
        <v>212</v>
      </c>
      <c r="C732" t="str">
        <f t="shared" si="22"/>
        <v>Bourgogne-Franche-ComtéOuvriers qualifiés travaillant par formage de métal</v>
      </c>
      <c r="D732" t="s">
        <v>71</v>
      </c>
      <c r="E732" s="2">
        <v>27</v>
      </c>
      <c r="F732" t="s">
        <v>8</v>
      </c>
      <c r="G732" s="20">
        <v>5</v>
      </c>
      <c r="H732" s="20" t="str">
        <f t="shared" si="23"/>
        <v>Très fort</v>
      </c>
      <c r="I732" t="s">
        <v>256</v>
      </c>
      <c r="J732" t="s">
        <v>254</v>
      </c>
      <c r="K732" t="s">
        <v>254</v>
      </c>
      <c r="L732" t="s">
        <v>257</v>
      </c>
      <c r="M732" t="s">
        <v>256</v>
      </c>
      <c r="N732" t="s">
        <v>257</v>
      </c>
    </row>
    <row r="733" spans="1:14" x14ac:dyDescent="0.25">
      <c r="A733">
        <v>2019</v>
      </c>
      <c r="B733" t="s">
        <v>212</v>
      </c>
      <c r="C733" t="str">
        <f t="shared" si="22"/>
        <v>NormandieOuvriers qualifiés travaillant par formage de métal</v>
      </c>
      <c r="D733" t="s">
        <v>71</v>
      </c>
      <c r="E733" s="2">
        <v>28</v>
      </c>
      <c r="F733" t="s">
        <v>13</v>
      </c>
      <c r="G733" s="20">
        <v>5</v>
      </c>
      <c r="H733" s="20" t="str">
        <f t="shared" si="23"/>
        <v>Très fort</v>
      </c>
      <c r="I733" t="s">
        <v>256</v>
      </c>
      <c r="J733" t="s">
        <v>254</v>
      </c>
      <c r="K733" t="s">
        <v>256</v>
      </c>
      <c r="L733" t="s">
        <v>257</v>
      </c>
      <c r="M733" t="s">
        <v>256</v>
      </c>
      <c r="N733" t="s">
        <v>257</v>
      </c>
    </row>
    <row r="734" spans="1:14" x14ac:dyDescent="0.25">
      <c r="A734">
        <v>2019</v>
      </c>
      <c r="B734" t="s">
        <v>212</v>
      </c>
      <c r="C734" t="str">
        <f t="shared" si="22"/>
        <v>Hauts-de-FranceOuvriers qualifiés travaillant par formage de métal</v>
      </c>
      <c r="D734" t="s">
        <v>71</v>
      </c>
      <c r="E734" s="2">
        <v>32</v>
      </c>
      <c r="F734" t="s">
        <v>18</v>
      </c>
      <c r="G734" s="20">
        <v>5</v>
      </c>
      <c r="H734" s="20" t="str">
        <f t="shared" si="23"/>
        <v>Très fort</v>
      </c>
      <c r="I734" t="s">
        <v>254</v>
      </c>
      <c r="J734" t="s">
        <v>256</v>
      </c>
      <c r="K734" t="s">
        <v>254</v>
      </c>
      <c r="L734" t="s">
        <v>257</v>
      </c>
      <c r="M734" t="s">
        <v>256</v>
      </c>
      <c r="N734" t="s">
        <v>257</v>
      </c>
    </row>
    <row r="735" spans="1:14" x14ac:dyDescent="0.25">
      <c r="A735">
        <v>2019</v>
      </c>
      <c r="B735" t="s">
        <v>212</v>
      </c>
      <c r="C735" t="str">
        <f t="shared" si="22"/>
        <v>Grand EstOuvriers qualifiés travaillant par formage de métal</v>
      </c>
      <c r="D735" t="s">
        <v>71</v>
      </c>
      <c r="E735" s="2">
        <v>44</v>
      </c>
      <c r="F735" t="s">
        <v>19</v>
      </c>
      <c r="G735" s="20">
        <v>5</v>
      </c>
      <c r="H735" s="20" t="str">
        <f t="shared" si="23"/>
        <v>Très fort</v>
      </c>
      <c r="I735" t="s">
        <v>256</v>
      </c>
      <c r="J735" t="s">
        <v>256</v>
      </c>
      <c r="K735" t="s">
        <v>256</v>
      </c>
      <c r="L735" t="s">
        <v>257</v>
      </c>
      <c r="M735" t="s">
        <v>256</v>
      </c>
      <c r="N735" t="s">
        <v>257</v>
      </c>
    </row>
    <row r="736" spans="1:14" x14ac:dyDescent="0.25">
      <c r="A736">
        <v>2019</v>
      </c>
      <c r="B736" t="s">
        <v>212</v>
      </c>
      <c r="C736" t="str">
        <f t="shared" si="22"/>
        <v>Pays de la LoireOuvriers qualifiés travaillant par formage de métal</v>
      </c>
      <c r="D736" t="s">
        <v>71</v>
      </c>
      <c r="E736" s="2">
        <v>52</v>
      </c>
      <c r="F736" t="s">
        <v>14</v>
      </c>
      <c r="G736" s="20">
        <v>5</v>
      </c>
      <c r="H736" s="20" t="str">
        <f t="shared" si="23"/>
        <v>Très fort</v>
      </c>
      <c r="I736" t="s">
        <v>254</v>
      </c>
      <c r="J736" t="s">
        <v>254</v>
      </c>
      <c r="K736" t="s">
        <v>256</v>
      </c>
      <c r="L736" t="s">
        <v>257</v>
      </c>
      <c r="M736" t="s">
        <v>256</v>
      </c>
      <c r="N736" t="s">
        <v>257</v>
      </c>
    </row>
    <row r="737" spans="1:14" x14ac:dyDescent="0.25">
      <c r="A737">
        <v>2019</v>
      </c>
      <c r="B737" t="s">
        <v>235</v>
      </c>
      <c r="C737" t="str">
        <f t="shared" si="22"/>
        <v>BretagneMaîtrise des magasins et intermédiaires du commerce</v>
      </c>
      <c r="D737" t="s">
        <v>80</v>
      </c>
      <c r="E737" s="2">
        <v>53</v>
      </c>
      <c r="F737" t="s">
        <v>9</v>
      </c>
      <c r="G737" s="20">
        <v>4</v>
      </c>
      <c r="H737" s="20" t="str">
        <f t="shared" si="23"/>
        <v>Fort</v>
      </c>
      <c r="I737" t="s">
        <v>253</v>
      </c>
      <c r="J737" t="s">
        <v>257</v>
      </c>
      <c r="K737" t="s">
        <v>253</v>
      </c>
      <c r="L737" t="s">
        <v>256</v>
      </c>
      <c r="M737" t="s">
        <v>254</v>
      </c>
      <c r="N737" t="s">
        <v>256</v>
      </c>
    </row>
    <row r="738" spans="1:14" x14ac:dyDescent="0.25">
      <c r="A738">
        <v>2019</v>
      </c>
      <c r="B738" t="s">
        <v>212</v>
      </c>
      <c r="C738" t="str">
        <f t="shared" si="22"/>
        <v>Nouvelle AquitaineOuvriers qualifiés travaillant par formage de métal</v>
      </c>
      <c r="D738" t="s">
        <v>71</v>
      </c>
      <c r="E738" s="2">
        <v>75</v>
      </c>
      <c r="F738" t="s">
        <v>165</v>
      </c>
      <c r="G738" s="20">
        <v>5</v>
      </c>
      <c r="H738" s="20" t="str">
        <f t="shared" si="23"/>
        <v>Très fort</v>
      </c>
      <c r="I738" t="s">
        <v>254</v>
      </c>
      <c r="J738" t="s">
        <v>254</v>
      </c>
      <c r="K738" t="s">
        <v>256</v>
      </c>
      <c r="L738" t="s">
        <v>257</v>
      </c>
      <c r="M738" t="s">
        <v>256</v>
      </c>
      <c r="N738" t="s">
        <v>257</v>
      </c>
    </row>
    <row r="739" spans="1:14" x14ac:dyDescent="0.25">
      <c r="A739">
        <v>2019</v>
      </c>
      <c r="B739" t="s">
        <v>212</v>
      </c>
      <c r="C739" t="str">
        <f t="shared" si="22"/>
        <v>OccitanieOuvriers qualifiés travaillant par formage de métal</v>
      </c>
      <c r="D739" t="s">
        <v>71</v>
      </c>
      <c r="E739" s="2">
        <v>76</v>
      </c>
      <c r="F739" t="s">
        <v>15</v>
      </c>
      <c r="G739" s="20">
        <v>5</v>
      </c>
      <c r="H739" s="20" t="str">
        <f t="shared" si="23"/>
        <v>Très fort</v>
      </c>
      <c r="I739" t="s">
        <v>254</v>
      </c>
      <c r="J739" t="s">
        <v>256</v>
      </c>
      <c r="K739" t="s">
        <v>256</v>
      </c>
      <c r="L739" t="s">
        <v>257</v>
      </c>
      <c r="M739" t="s">
        <v>256</v>
      </c>
      <c r="N739" t="s">
        <v>257</v>
      </c>
    </row>
    <row r="740" spans="1:14" x14ac:dyDescent="0.25">
      <c r="A740">
        <v>2019</v>
      </c>
      <c r="B740" t="s">
        <v>212</v>
      </c>
      <c r="C740" t="str">
        <f t="shared" si="22"/>
        <v>Auvergne-Rhône-AlpesOuvriers qualifiés travaillant par formage de métal</v>
      </c>
      <c r="D740" t="s">
        <v>71</v>
      </c>
      <c r="E740" s="2">
        <v>84</v>
      </c>
      <c r="F740" t="s">
        <v>7</v>
      </c>
      <c r="G740" s="20">
        <v>5</v>
      </c>
      <c r="H740" s="20" t="str">
        <f t="shared" si="23"/>
        <v>Très fort</v>
      </c>
      <c r="I740" t="s">
        <v>254</v>
      </c>
      <c r="J740" t="s">
        <v>254</v>
      </c>
      <c r="K740" t="s">
        <v>256</v>
      </c>
      <c r="L740" t="s">
        <v>257</v>
      </c>
      <c r="M740" t="s">
        <v>256</v>
      </c>
      <c r="N740" t="s">
        <v>257</v>
      </c>
    </row>
    <row r="741" spans="1:14" x14ac:dyDescent="0.25">
      <c r="A741">
        <v>2019</v>
      </c>
      <c r="B741" t="s">
        <v>235</v>
      </c>
      <c r="C741" t="str">
        <f t="shared" si="22"/>
        <v>Provence-Alpes-Côte d'AzurMaîtrise des magasins et intermédiaires du commerce</v>
      </c>
      <c r="D741" t="s">
        <v>80</v>
      </c>
      <c r="E741" s="2">
        <v>93</v>
      </c>
      <c r="F741" t="s">
        <v>17</v>
      </c>
      <c r="G741" s="20">
        <v>4</v>
      </c>
      <c r="H741" s="20" t="str">
        <f t="shared" si="23"/>
        <v>Fort</v>
      </c>
      <c r="I741" t="s">
        <v>253</v>
      </c>
      <c r="J741" t="s">
        <v>257</v>
      </c>
      <c r="K741" t="s">
        <v>256</v>
      </c>
      <c r="L741" t="s">
        <v>256</v>
      </c>
      <c r="M741" t="s">
        <v>254</v>
      </c>
      <c r="N741" t="s">
        <v>256</v>
      </c>
    </row>
    <row r="742" spans="1:14" x14ac:dyDescent="0.25">
      <c r="A742">
        <v>2019</v>
      </c>
      <c r="B742" t="s">
        <v>235</v>
      </c>
      <c r="C742" t="str">
        <f t="shared" si="22"/>
        <v>CorseMaîtrise des magasins et intermédiaires du commerce</v>
      </c>
      <c r="D742" t="s">
        <v>80</v>
      </c>
      <c r="E742" s="2">
        <v>94</v>
      </c>
      <c r="F742" t="s">
        <v>11</v>
      </c>
      <c r="G742" s="20">
        <v>1</v>
      </c>
      <c r="H742" s="20" t="str">
        <f t="shared" si="23"/>
        <v>Très faible</v>
      </c>
      <c r="I742" t="s">
        <v>253</v>
      </c>
      <c r="J742" t="s">
        <v>257</v>
      </c>
      <c r="K742" t="s">
        <v>255</v>
      </c>
      <c r="L742" t="s">
        <v>256</v>
      </c>
      <c r="M742" t="s">
        <v>254</v>
      </c>
      <c r="N742" t="s">
        <v>256</v>
      </c>
    </row>
    <row r="743" spans="1:14" x14ac:dyDescent="0.25">
      <c r="A743">
        <v>2019</v>
      </c>
      <c r="B743" t="s">
        <v>247</v>
      </c>
      <c r="C743" t="str">
        <f t="shared" si="22"/>
        <v>Île-de-FrancePatrons et cadres d'hôtels, cafés, restaurants</v>
      </c>
      <c r="D743" t="s">
        <v>50</v>
      </c>
      <c r="E743" s="2">
        <v>11</v>
      </c>
      <c r="F743" t="s">
        <v>12</v>
      </c>
      <c r="G743" s="20">
        <v>3</v>
      </c>
      <c r="H743" s="20" t="str">
        <f t="shared" si="23"/>
        <v>Moyen</v>
      </c>
      <c r="I743" t="s">
        <v>256</v>
      </c>
      <c r="J743" t="s">
        <v>255</v>
      </c>
      <c r="K743" t="s">
        <v>253</v>
      </c>
      <c r="L743" t="s">
        <v>255</v>
      </c>
      <c r="M743" t="s">
        <v>254</v>
      </c>
      <c r="N743" t="s">
        <v>253</v>
      </c>
    </row>
    <row r="744" spans="1:14" x14ac:dyDescent="0.25">
      <c r="A744">
        <v>2019</v>
      </c>
      <c r="B744" t="s">
        <v>247</v>
      </c>
      <c r="C744" t="str">
        <f t="shared" si="22"/>
        <v>Centre-Val de LoirePatrons et cadres d'hôtels, cafés, restaurants</v>
      </c>
      <c r="D744" t="s">
        <v>50</v>
      </c>
      <c r="E744" s="2">
        <v>24</v>
      </c>
      <c r="F744" t="s">
        <v>10</v>
      </c>
      <c r="G744" s="20">
        <v>4</v>
      </c>
      <c r="H744" s="20" t="str">
        <f t="shared" si="23"/>
        <v>Fort</v>
      </c>
      <c r="I744" t="s">
        <v>257</v>
      </c>
      <c r="J744" t="s">
        <v>253</v>
      </c>
      <c r="K744" t="s">
        <v>253</v>
      </c>
      <c r="L744" t="s">
        <v>255</v>
      </c>
      <c r="M744" t="s">
        <v>254</v>
      </c>
      <c r="N744" t="s">
        <v>253</v>
      </c>
    </row>
    <row r="745" spans="1:14" x14ac:dyDescent="0.25">
      <c r="A745">
        <v>2019</v>
      </c>
      <c r="B745" t="s">
        <v>247</v>
      </c>
      <c r="C745" t="str">
        <f t="shared" si="22"/>
        <v>Bourgogne-Franche-ComtéPatrons et cadres d'hôtels, cafés, restaurants</v>
      </c>
      <c r="D745" t="s">
        <v>50</v>
      </c>
      <c r="E745" s="2">
        <v>27</v>
      </c>
      <c r="F745" t="s">
        <v>8</v>
      </c>
      <c r="G745" s="20">
        <v>5</v>
      </c>
      <c r="H745" s="20" t="str">
        <f t="shared" si="23"/>
        <v>Très fort</v>
      </c>
      <c r="I745" t="s">
        <v>257</v>
      </c>
      <c r="J745" t="s">
        <v>253</v>
      </c>
      <c r="K745" t="s">
        <v>253</v>
      </c>
      <c r="L745" t="s">
        <v>255</v>
      </c>
      <c r="M745" t="s">
        <v>254</v>
      </c>
      <c r="N745" t="s">
        <v>253</v>
      </c>
    </row>
    <row r="746" spans="1:14" x14ac:dyDescent="0.25">
      <c r="A746">
        <v>2019</v>
      </c>
      <c r="B746" t="s">
        <v>247</v>
      </c>
      <c r="C746" t="str">
        <f t="shared" si="22"/>
        <v>NormandiePatrons et cadres d'hôtels, cafés, restaurants</v>
      </c>
      <c r="D746" t="s">
        <v>50</v>
      </c>
      <c r="E746" s="2">
        <v>28</v>
      </c>
      <c r="F746" t="s">
        <v>13</v>
      </c>
      <c r="G746" s="20">
        <v>4</v>
      </c>
      <c r="H746" s="20" t="str">
        <f t="shared" si="23"/>
        <v>Fort</v>
      </c>
      <c r="I746" t="s">
        <v>256</v>
      </c>
      <c r="J746" t="s">
        <v>253</v>
      </c>
      <c r="K746" t="s">
        <v>253</v>
      </c>
      <c r="L746" t="s">
        <v>255</v>
      </c>
      <c r="M746" t="s">
        <v>254</v>
      </c>
      <c r="N746" t="s">
        <v>253</v>
      </c>
    </row>
    <row r="747" spans="1:14" x14ac:dyDescent="0.25">
      <c r="A747">
        <v>2019</v>
      </c>
      <c r="B747" t="s">
        <v>247</v>
      </c>
      <c r="C747" t="str">
        <f t="shared" si="22"/>
        <v>Hauts-de-FrancePatrons et cadres d'hôtels, cafés, restaurants</v>
      </c>
      <c r="D747" t="s">
        <v>50</v>
      </c>
      <c r="E747" s="2">
        <v>32</v>
      </c>
      <c r="F747" t="s">
        <v>18</v>
      </c>
      <c r="G747" s="20">
        <v>4</v>
      </c>
      <c r="H747" s="20" t="str">
        <f t="shared" si="23"/>
        <v>Fort</v>
      </c>
      <c r="I747" t="s">
        <v>257</v>
      </c>
      <c r="J747" t="s">
        <v>253</v>
      </c>
      <c r="K747" t="s">
        <v>253</v>
      </c>
      <c r="L747" t="s">
        <v>255</v>
      </c>
      <c r="M747" t="s">
        <v>254</v>
      </c>
      <c r="N747" t="s">
        <v>253</v>
      </c>
    </row>
    <row r="748" spans="1:14" x14ac:dyDescent="0.25">
      <c r="A748">
        <v>2019</v>
      </c>
      <c r="B748" t="s">
        <v>247</v>
      </c>
      <c r="C748" t="str">
        <f t="shared" si="22"/>
        <v>Grand EstPatrons et cadres d'hôtels, cafés, restaurants</v>
      </c>
      <c r="D748" t="s">
        <v>50</v>
      </c>
      <c r="E748" s="2">
        <v>44</v>
      </c>
      <c r="F748" t="s">
        <v>19</v>
      </c>
      <c r="G748" s="20">
        <v>5</v>
      </c>
      <c r="H748" s="20" t="str">
        <f t="shared" si="23"/>
        <v>Très fort</v>
      </c>
      <c r="I748" t="s">
        <v>254</v>
      </c>
      <c r="J748" t="s">
        <v>255</v>
      </c>
      <c r="K748" t="s">
        <v>253</v>
      </c>
      <c r="L748" t="s">
        <v>255</v>
      </c>
      <c r="M748" t="s">
        <v>254</v>
      </c>
      <c r="N748" t="s">
        <v>253</v>
      </c>
    </row>
    <row r="749" spans="1:14" x14ac:dyDescent="0.25">
      <c r="A749">
        <v>2019</v>
      </c>
      <c r="B749" t="s">
        <v>247</v>
      </c>
      <c r="C749" t="str">
        <f t="shared" si="22"/>
        <v>Pays de la LoirePatrons et cadres d'hôtels, cafés, restaurants</v>
      </c>
      <c r="D749" t="s">
        <v>50</v>
      </c>
      <c r="E749" s="2">
        <v>52</v>
      </c>
      <c r="F749" t="s">
        <v>14</v>
      </c>
      <c r="G749" s="20">
        <v>5</v>
      </c>
      <c r="H749" s="20" t="str">
        <f t="shared" si="23"/>
        <v>Très fort</v>
      </c>
      <c r="I749" t="s">
        <v>257</v>
      </c>
      <c r="J749" t="s">
        <v>253</v>
      </c>
      <c r="K749" t="s">
        <v>253</v>
      </c>
      <c r="L749" t="s">
        <v>255</v>
      </c>
      <c r="M749" t="s">
        <v>254</v>
      </c>
      <c r="N749" t="s">
        <v>253</v>
      </c>
    </row>
    <row r="750" spans="1:14" x14ac:dyDescent="0.25">
      <c r="A750">
        <v>2019</v>
      </c>
      <c r="B750" t="s">
        <v>198</v>
      </c>
      <c r="C750" t="str">
        <f t="shared" si="22"/>
        <v>BretagneCadres commerciaux et technico-commerciaux</v>
      </c>
      <c r="D750" t="s">
        <v>51</v>
      </c>
      <c r="E750" s="2">
        <v>53</v>
      </c>
      <c r="F750" t="s">
        <v>9</v>
      </c>
      <c r="G750" s="20">
        <v>5</v>
      </c>
      <c r="H750" s="20" t="str">
        <f t="shared" si="23"/>
        <v>Très fort</v>
      </c>
      <c r="I750" t="s">
        <v>257</v>
      </c>
      <c r="J750" t="s">
        <v>256</v>
      </c>
      <c r="K750" t="s">
        <v>253</v>
      </c>
      <c r="L750" t="s">
        <v>253</v>
      </c>
      <c r="M750" t="s">
        <v>253</v>
      </c>
      <c r="N750" t="s">
        <v>256</v>
      </c>
    </row>
    <row r="751" spans="1:14" x14ac:dyDescent="0.25">
      <c r="A751">
        <v>2019</v>
      </c>
      <c r="B751" t="s">
        <v>247</v>
      </c>
      <c r="C751" t="str">
        <f t="shared" si="22"/>
        <v>Nouvelle AquitainePatrons et cadres d'hôtels, cafés, restaurants</v>
      </c>
      <c r="D751" t="s">
        <v>50</v>
      </c>
      <c r="E751" s="2">
        <v>75</v>
      </c>
      <c r="F751" t="s">
        <v>165</v>
      </c>
      <c r="G751" s="20">
        <v>2</v>
      </c>
      <c r="H751" s="20" t="str">
        <f t="shared" si="23"/>
        <v>Faible</v>
      </c>
      <c r="I751" t="s">
        <v>257</v>
      </c>
      <c r="J751" t="s">
        <v>253</v>
      </c>
      <c r="K751" t="s">
        <v>253</v>
      </c>
      <c r="L751" t="s">
        <v>255</v>
      </c>
      <c r="M751" t="s">
        <v>254</v>
      </c>
      <c r="N751" t="s">
        <v>253</v>
      </c>
    </row>
    <row r="752" spans="1:14" x14ac:dyDescent="0.25">
      <c r="A752">
        <v>2019</v>
      </c>
      <c r="B752" t="s">
        <v>247</v>
      </c>
      <c r="C752" t="str">
        <f t="shared" si="22"/>
        <v>OccitaniePatrons et cadres d'hôtels, cafés, restaurants</v>
      </c>
      <c r="D752" t="s">
        <v>50</v>
      </c>
      <c r="E752" s="2">
        <v>76</v>
      </c>
      <c r="F752" t="s">
        <v>15</v>
      </c>
      <c r="G752" s="20">
        <v>4</v>
      </c>
      <c r="H752" s="20" t="str">
        <f t="shared" si="23"/>
        <v>Fort</v>
      </c>
      <c r="I752" t="s">
        <v>256</v>
      </c>
      <c r="J752" t="s">
        <v>253</v>
      </c>
      <c r="K752" t="s">
        <v>255</v>
      </c>
      <c r="L752" t="s">
        <v>255</v>
      </c>
      <c r="M752" t="s">
        <v>254</v>
      </c>
      <c r="N752" t="s">
        <v>253</v>
      </c>
    </row>
    <row r="753" spans="1:14" x14ac:dyDescent="0.25">
      <c r="A753">
        <v>2019</v>
      </c>
      <c r="B753" t="s">
        <v>247</v>
      </c>
      <c r="C753" t="str">
        <f t="shared" si="22"/>
        <v>Auvergne-Rhône-AlpesPatrons et cadres d'hôtels, cafés, restaurants</v>
      </c>
      <c r="D753" t="s">
        <v>50</v>
      </c>
      <c r="E753" s="2">
        <v>84</v>
      </c>
      <c r="F753" t="s">
        <v>7</v>
      </c>
      <c r="G753" s="20">
        <v>5</v>
      </c>
      <c r="H753" s="20" t="str">
        <f t="shared" si="23"/>
        <v>Très fort</v>
      </c>
      <c r="I753" t="s">
        <v>257</v>
      </c>
      <c r="J753" t="s">
        <v>253</v>
      </c>
      <c r="K753" t="s">
        <v>253</v>
      </c>
      <c r="L753" t="s">
        <v>255</v>
      </c>
      <c r="M753" t="s">
        <v>254</v>
      </c>
      <c r="N753" t="s">
        <v>253</v>
      </c>
    </row>
    <row r="754" spans="1:14" x14ac:dyDescent="0.25">
      <c r="A754">
        <v>2019</v>
      </c>
      <c r="B754" t="s">
        <v>198</v>
      </c>
      <c r="C754" t="str">
        <f t="shared" si="22"/>
        <v>Provence-Alpes-Côte d'AzurCadres commerciaux et technico-commerciaux</v>
      </c>
      <c r="D754" t="s">
        <v>51</v>
      </c>
      <c r="E754" s="2">
        <v>93</v>
      </c>
      <c r="F754" t="s">
        <v>17</v>
      </c>
      <c r="G754" s="20">
        <v>4</v>
      </c>
      <c r="H754" s="20" t="str">
        <f t="shared" si="23"/>
        <v>Fort</v>
      </c>
      <c r="I754" t="s">
        <v>257</v>
      </c>
      <c r="J754" t="s">
        <v>253</v>
      </c>
      <c r="K754" t="s">
        <v>253</v>
      </c>
      <c r="L754" t="s">
        <v>253</v>
      </c>
      <c r="M754" t="s">
        <v>253</v>
      </c>
      <c r="N754" t="s">
        <v>256</v>
      </c>
    </row>
    <row r="755" spans="1:14" x14ac:dyDescent="0.25">
      <c r="A755">
        <v>2019</v>
      </c>
      <c r="B755" t="s">
        <v>198</v>
      </c>
      <c r="C755" t="str">
        <f t="shared" si="22"/>
        <v>CorseCadres commerciaux et technico-commerciaux</v>
      </c>
      <c r="D755" t="s">
        <v>51</v>
      </c>
      <c r="E755" s="2">
        <v>94</v>
      </c>
      <c r="F755" t="s">
        <v>11</v>
      </c>
      <c r="G755" s="20">
        <v>3</v>
      </c>
      <c r="H755" s="20" t="str">
        <f t="shared" si="23"/>
        <v>Moyen</v>
      </c>
      <c r="I755" t="s">
        <v>257</v>
      </c>
      <c r="J755" t="s">
        <v>253</v>
      </c>
      <c r="K755" t="s">
        <v>253</v>
      </c>
      <c r="L755" t="s">
        <v>253</v>
      </c>
      <c r="M755" t="s">
        <v>255</v>
      </c>
      <c r="N755" t="s">
        <v>256</v>
      </c>
    </row>
    <row r="756" spans="1:14" x14ac:dyDescent="0.25">
      <c r="A756">
        <v>2019</v>
      </c>
      <c r="B756" t="s">
        <v>244</v>
      </c>
      <c r="C756" t="str">
        <f t="shared" si="22"/>
        <v>Île-de-FrancePersonnels d'études et de recherche</v>
      </c>
      <c r="D756" t="s">
        <v>101</v>
      </c>
      <c r="E756" s="2">
        <v>11</v>
      </c>
      <c r="F756" t="s">
        <v>12</v>
      </c>
      <c r="G756" s="20">
        <v>5</v>
      </c>
      <c r="H756" s="20" t="str">
        <f t="shared" si="23"/>
        <v>Très fort</v>
      </c>
      <c r="I756" t="s">
        <v>255</v>
      </c>
      <c r="J756" t="s">
        <v>257</v>
      </c>
      <c r="K756" t="s">
        <v>253</v>
      </c>
      <c r="L756" t="s">
        <v>253</v>
      </c>
      <c r="M756" t="s">
        <v>255</v>
      </c>
      <c r="N756" t="s">
        <v>254</v>
      </c>
    </row>
    <row r="757" spans="1:14" x14ac:dyDescent="0.25">
      <c r="A757">
        <v>2019</v>
      </c>
      <c r="B757" t="s">
        <v>244</v>
      </c>
      <c r="C757" t="str">
        <f t="shared" si="22"/>
        <v>Centre-Val de LoirePersonnels d'études et de recherche</v>
      </c>
      <c r="D757" t="s">
        <v>101</v>
      </c>
      <c r="E757" s="2">
        <v>24</v>
      </c>
      <c r="F757" t="s">
        <v>10</v>
      </c>
      <c r="G757" s="20">
        <v>5</v>
      </c>
      <c r="H757" s="20" t="str">
        <f t="shared" si="23"/>
        <v>Très fort</v>
      </c>
      <c r="I757" t="s">
        <v>255</v>
      </c>
      <c r="J757" t="s">
        <v>257</v>
      </c>
      <c r="K757" t="s">
        <v>253</v>
      </c>
      <c r="L757" t="s">
        <v>253</v>
      </c>
      <c r="M757" t="s">
        <v>255</v>
      </c>
      <c r="N757" t="s">
        <v>254</v>
      </c>
    </row>
    <row r="758" spans="1:14" x14ac:dyDescent="0.25">
      <c r="A758">
        <v>2019</v>
      </c>
      <c r="B758" t="s">
        <v>244</v>
      </c>
      <c r="C758" t="str">
        <f t="shared" si="22"/>
        <v>Bourgogne-Franche-ComtéPersonnels d'études et de recherche</v>
      </c>
      <c r="D758" t="s">
        <v>101</v>
      </c>
      <c r="E758" s="2">
        <v>27</v>
      </c>
      <c r="F758" t="s">
        <v>8</v>
      </c>
      <c r="G758" s="20">
        <v>5</v>
      </c>
      <c r="H758" s="20" t="str">
        <f t="shared" si="23"/>
        <v>Très fort</v>
      </c>
      <c r="I758" t="s">
        <v>255</v>
      </c>
      <c r="J758" t="s">
        <v>257</v>
      </c>
      <c r="K758" t="s">
        <v>253</v>
      </c>
      <c r="L758" t="s">
        <v>253</v>
      </c>
      <c r="M758" t="s">
        <v>255</v>
      </c>
      <c r="N758" t="s">
        <v>254</v>
      </c>
    </row>
    <row r="759" spans="1:14" x14ac:dyDescent="0.25">
      <c r="A759">
        <v>2019</v>
      </c>
      <c r="B759" t="s">
        <v>244</v>
      </c>
      <c r="C759" t="str">
        <f t="shared" si="22"/>
        <v>NormandiePersonnels d'études et de recherche</v>
      </c>
      <c r="D759" t="s">
        <v>101</v>
      </c>
      <c r="E759" s="2">
        <v>28</v>
      </c>
      <c r="F759" t="s">
        <v>13</v>
      </c>
      <c r="G759" s="20">
        <v>5</v>
      </c>
      <c r="H759" s="20" t="str">
        <f t="shared" si="23"/>
        <v>Très fort</v>
      </c>
      <c r="I759" t="s">
        <v>255</v>
      </c>
      <c r="J759" t="s">
        <v>257</v>
      </c>
      <c r="K759" t="s">
        <v>253</v>
      </c>
      <c r="L759" t="s">
        <v>253</v>
      </c>
      <c r="M759" t="s">
        <v>255</v>
      </c>
      <c r="N759" t="s">
        <v>254</v>
      </c>
    </row>
    <row r="760" spans="1:14" x14ac:dyDescent="0.25">
      <c r="A760">
        <v>2019</v>
      </c>
      <c r="B760" t="s">
        <v>244</v>
      </c>
      <c r="C760" t="str">
        <f t="shared" si="22"/>
        <v>Hauts-de-FrancePersonnels d'études et de recherche</v>
      </c>
      <c r="D760" t="s">
        <v>101</v>
      </c>
      <c r="E760" s="2">
        <v>32</v>
      </c>
      <c r="F760" t="s">
        <v>18</v>
      </c>
      <c r="G760" s="20">
        <v>5</v>
      </c>
      <c r="H760" s="20" t="str">
        <f t="shared" si="23"/>
        <v>Très fort</v>
      </c>
      <c r="I760" t="s">
        <v>255</v>
      </c>
      <c r="J760" t="s">
        <v>257</v>
      </c>
      <c r="K760" t="s">
        <v>253</v>
      </c>
      <c r="L760" t="s">
        <v>253</v>
      </c>
      <c r="M760" t="s">
        <v>255</v>
      </c>
      <c r="N760" t="s">
        <v>254</v>
      </c>
    </row>
    <row r="761" spans="1:14" x14ac:dyDescent="0.25">
      <c r="A761">
        <v>2019</v>
      </c>
      <c r="B761" t="s">
        <v>244</v>
      </c>
      <c r="C761" t="str">
        <f t="shared" si="22"/>
        <v>Grand EstPersonnels d'études et de recherche</v>
      </c>
      <c r="D761" t="s">
        <v>101</v>
      </c>
      <c r="E761" s="2">
        <v>44</v>
      </c>
      <c r="F761" t="s">
        <v>19</v>
      </c>
      <c r="G761" s="20">
        <v>5</v>
      </c>
      <c r="H761" s="20" t="str">
        <f t="shared" si="23"/>
        <v>Très fort</v>
      </c>
      <c r="I761" t="s">
        <v>255</v>
      </c>
      <c r="J761" t="s">
        <v>257</v>
      </c>
      <c r="K761" t="s">
        <v>253</v>
      </c>
      <c r="L761" t="s">
        <v>253</v>
      </c>
      <c r="M761" t="s">
        <v>255</v>
      </c>
      <c r="N761" t="s">
        <v>254</v>
      </c>
    </row>
    <row r="762" spans="1:14" x14ac:dyDescent="0.25">
      <c r="A762">
        <v>2019</v>
      </c>
      <c r="B762" t="s">
        <v>244</v>
      </c>
      <c r="C762" t="str">
        <f t="shared" si="22"/>
        <v>Pays de la LoirePersonnels d'études et de recherche</v>
      </c>
      <c r="D762" t="s">
        <v>101</v>
      </c>
      <c r="E762" s="2">
        <v>52</v>
      </c>
      <c r="F762" t="s">
        <v>14</v>
      </c>
      <c r="G762" s="20">
        <v>5</v>
      </c>
      <c r="H762" s="20" t="str">
        <f t="shared" si="23"/>
        <v>Très fort</v>
      </c>
      <c r="I762" t="s">
        <v>256</v>
      </c>
      <c r="J762" t="s">
        <v>257</v>
      </c>
      <c r="K762" t="s">
        <v>253</v>
      </c>
      <c r="L762" t="s">
        <v>253</v>
      </c>
      <c r="M762" t="s">
        <v>255</v>
      </c>
      <c r="N762" t="s">
        <v>254</v>
      </c>
    </row>
    <row r="763" spans="1:14" x14ac:dyDescent="0.25">
      <c r="A763">
        <v>2019</v>
      </c>
      <c r="B763" t="s">
        <v>196</v>
      </c>
      <c r="C763" t="str">
        <f t="shared" si="22"/>
        <v>BretagneBouchers, charcutiers, boulangers</v>
      </c>
      <c r="D763" t="s">
        <v>93</v>
      </c>
      <c r="E763" s="2">
        <v>53</v>
      </c>
      <c r="F763" t="s">
        <v>9</v>
      </c>
      <c r="G763" s="20">
        <v>5</v>
      </c>
      <c r="H763" s="20" t="str">
        <f t="shared" si="23"/>
        <v>Très fort</v>
      </c>
      <c r="I763" t="s">
        <v>256</v>
      </c>
      <c r="J763" t="s">
        <v>254</v>
      </c>
      <c r="K763" t="s">
        <v>255</v>
      </c>
      <c r="L763" t="s">
        <v>257</v>
      </c>
      <c r="M763" t="s">
        <v>256</v>
      </c>
      <c r="N763" t="s">
        <v>257</v>
      </c>
    </row>
    <row r="764" spans="1:14" x14ac:dyDescent="0.25">
      <c r="A764">
        <v>2019</v>
      </c>
      <c r="B764" t="s">
        <v>244</v>
      </c>
      <c r="C764" t="str">
        <f t="shared" si="22"/>
        <v>Nouvelle AquitainePersonnels d'études et de recherche</v>
      </c>
      <c r="D764" t="s">
        <v>101</v>
      </c>
      <c r="E764" s="2">
        <v>75</v>
      </c>
      <c r="F764" t="s">
        <v>165</v>
      </c>
      <c r="G764" s="20">
        <v>5</v>
      </c>
      <c r="H764" s="20" t="str">
        <f t="shared" si="23"/>
        <v>Très fort</v>
      </c>
      <c r="I764" t="s">
        <v>255</v>
      </c>
      <c r="J764" t="s">
        <v>254</v>
      </c>
      <c r="K764" t="s">
        <v>253</v>
      </c>
      <c r="L764" t="s">
        <v>253</v>
      </c>
      <c r="M764" t="s">
        <v>255</v>
      </c>
      <c r="N764" t="s">
        <v>254</v>
      </c>
    </row>
    <row r="765" spans="1:14" x14ac:dyDescent="0.25">
      <c r="A765">
        <v>2019</v>
      </c>
      <c r="B765" t="s">
        <v>244</v>
      </c>
      <c r="C765" t="str">
        <f t="shared" si="22"/>
        <v>OccitaniePersonnels d'études et de recherche</v>
      </c>
      <c r="D765" t="s">
        <v>101</v>
      </c>
      <c r="E765" s="2">
        <v>76</v>
      </c>
      <c r="F765" t="s">
        <v>15</v>
      </c>
      <c r="G765" s="20">
        <v>4</v>
      </c>
      <c r="H765" s="20" t="str">
        <f t="shared" si="23"/>
        <v>Fort</v>
      </c>
      <c r="I765" t="s">
        <v>255</v>
      </c>
      <c r="J765" t="s">
        <v>257</v>
      </c>
      <c r="K765" t="s">
        <v>253</v>
      </c>
      <c r="L765" t="s">
        <v>253</v>
      </c>
      <c r="M765" t="s">
        <v>255</v>
      </c>
      <c r="N765" t="s">
        <v>254</v>
      </c>
    </row>
    <row r="766" spans="1:14" x14ac:dyDescent="0.25">
      <c r="A766">
        <v>2019</v>
      </c>
      <c r="B766" t="s">
        <v>244</v>
      </c>
      <c r="C766" t="str">
        <f t="shared" si="22"/>
        <v>Auvergne-Rhône-AlpesPersonnels d'études et de recherche</v>
      </c>
      <c r="D766" t="s">
        <v>101</v>
      </c>
      <c r="E766" s="2">
        <v>84</v>
      </c>
      <c r="F766" t="s">
        <v>7</v>
      </c>
      <c r="G766" s="20">
        <v>5</v>
      </c>
      <c r="H766" s="20" t="str">
        <f t="shared" si="23"/>
        <v>Très fort</v>
      </c>
      <c r="I766" t="s">
        <v>255</v>
      </c>
      <c r="J766" t="s">
        <v>257</v>
      </c>
      <c r="K766" t="s">
        <v>253</v>
      </c>
      <c r="L766" t="s">
        <v>253</v>
      </c>
      <c r="M766" t="s">
        <v>255</v>
      </c>
      <c r="N766" t="s">
        <v>254</v>
      </c>
    </row>
    <row r="767" spans="1:14" x14ac:dyDescent="0.25">
      <c r="A767">
        <v>2019</v>
      </c>
      <c r="B767" t="s">
        <v>196</v>
      </c>
      <c r="C767" t="str">
        <f t="shared" si="22"/>
        <v>Provence-Alpes-Côte d'AzurBouchers, charcutiers, boulangers</v>
      </c>
      <c r="D767" t="s">
        <v>93</v>
      </c>
      <c r="E767" s="2">
        <v>93</v>
      </c>
      <c r="F767" t="s">
        <v>17</v>
      </c>
      <c r="G767" s="20">
        <v>5</v>
      </c>
      <c r="H767" s="20" t="str">
        <f t="shared" si="23"/>
        <v>Très fort</v>
      </c>
      <c r="I767" t="s">
        <v>257</v>
      </c>
      <c r="J767" t="s">
        <v>255</v>
      </c>
      <c r="K767" t="s">
        <v>255</v>
      </c>
      <c r="L767" t="s">
        <v>257</v>
      </c>
      <c r="M767" t="s">
        <v>256</v>
      </c>
      <c r="N767" t="s">
        <v>257</v>
      </c>
    </row>
    <row r="768" spans="1:14" x14ac:dyDescent="0.25">
      <c r="A768">
        <v>2019</v>
      </c>
      <c r="B768" t="s">
        <v>196</v>
      </c>
      <c r="C768" t="str">
        <f t="shared" si="22"/>
        <v>CorseBouchers, charcutiers, boulangers</v>
      </c>
      <c r="D768" t="s">
        <v>93</v>
      </c>
      <c r="E768" s="2">
        <v>94</v>
      </c>
      <c r="F768" t="s">
        <v>11</v>
      </c>
      <c r="G768" s="20">
        <v>5</v>
      </c>
      <c r="H768" s="20" t="str">
        <f t="shared" si="23"/>
        <v>Très fort</v>
      </c>
      <c r="I768" t="s">
        <v>257</v>
      </c>
      <c r="J768" t="s">
        <v>256</v>
      </c>
      <c r="K768" t="s">
        <v>256</v>
      </c>
      <c r="L768" t="s">
        <v>257</v>
      </c>
      <c r="M768" t="s">
        <v>256</v>
      </c>
      <c r="N768" t="s">
        <v>257</v>
      </c>
    </row>
    <row r="769" spans="1:14" x14ac:dyDescent="0.25">
      <c r="A769">
        <v>2019</v>
      </c>
      <c r="B769" t="s">
        <v>248</v>
      </c>
      <c r="C769" t="str">
        <f t="shared" si="22"/>
        <v>Île-de-FranceProfessionnels de la communication et de l'information</v>
      </c>
      <c r="D769" t="s">
        <v>108</v>
      </c>
      <c r="E769" s="2">
        <v>11</v>
      </c>
      <c r="F769" t="s">
        <v>12</v>
      </c>
      <c r="G769" s="20">
        <v>1</v>
      </c>
      <c r="H769" s="20" t="str">
        <f t="shared" si="23"/>
        <v>Très faible</v>
      </c>
      <c r="I769" t="s">
        <v>255</v>
      </c>
      <c r="J769" t="s">
        <v>255</v>
      </c>
      <c r="K769" t="s">
        <v>255</v>
      </c>
      <c r="L769" t="s">
        <v>253</v>
      </c>
      <c r="M769" t="s">
        <v>253</v>
      </c>
      <c r="N769" t="s">
        <v>254</v>
      </c>
    </row>
    <row r="770" spans="1:14" x14ac:dyDescent="0.25">
      <c r="A770">
        <v>2019</v>
      </c>
      <c r="B770" t="s">
        <v>248</v>
      </c>
      <c r="C770" t="str">
        <f t="shared" si="22"/>
        <v>Centre-Val de LoireProfessionnels de la communication et de l'information</v>
      </c>
      <c r="D770" t="s">
        <v>108</v>
      </c>
      <c r="E770" s="2">
        <v>24</v>
      </c>
      <c r="F770" t="s">
        <v>10</v>
      </c>
      <c r="G770" s="20">
        <v>1</v>
      </c>
      <c r="H770" s="20" t="str">
        <f t="shared" si="23"/>
        <v>Très faible</v>
      </c>
      <c r="I770" t="s">
        <v>254</v>
      </c>
      <c r="J770" t="s">
        <v>253</v>
      </c>
      <c r="K770" t="s">
        <v>255</v>
      </c>
      <c r="L770" t="s">
        <v>253</v>
      </c>
      <c r="M770" t="s">
        <v>253</v>
      </c>
      <c r="N770" t="s">
        <v>254</v>
      </c>
    </row>
    <row r="771" spans="1:14" x14ac:dyDescent="0.25">
      <c r="A771">
        <v>2019</v>
      </c>
      <c r="B771" t="s">
        <v>248</v>
      </c>
      <c r="C771" t="str">
        <f t="shared" ref="C771:C834" si="24">F771&amp;D771</f>
        <v>Bourgogne-Franche-ComtéProfessionnels de la communication et de l'information</v>
      </c>
      <c r="D771" t="s">
        <v>108</v>
      </c>
      <c r="E771" s="2">
        <v>27</v>
      </c>
      <c r="F771" t="s">
        <v>8</v>
      </c>
      <c r="G771" s="20">
        <v>1</v>
      </c>
      <c r="H771" s="20" t="str">
        <f t="shared" ref="H771:H834" si="25">IF(G771=1,"Très faible",IF(G771=2,"Faible",IF(G771=3,"Moyen",IF(G771=4,"Fort",IF(G771=5,"Très fort","Problème")))))</f>
        <v>Très faible</v>
      </c>
      <c r="I771" t="s">
        <v>256</v>
      </c>
      <c r="J771" t="s">
        <v>253</v>
      </c>
      <c r="K771" t="s">
        <v>255</v>
      </c>
      <c r="L771" t="s">
        <v>253</v>
      </c>
      <c r="M771" t="s">
        <v>253</v>
      </c>
      <c r="N771" t="s">
        <v>254</v>
      </c>
    </row>
    <row r="772" spans="1:14" x14ac:dyDescent="0.25">
      <c r="A772">
        <v>2019</v>
      </c>
      <c r="B772" t="s">
        <v>248</v>
      </c>
      <c r="C772" t="str">
        <f t="shared" si="24"/>
        <v>NormandieProfessionnels de la communication et de l'information</v>
      </c>
      <c r="D772" t="s">
        <v>108</v>
      </c>
      <c r="E772" s="2">
        <v>28</v>
      </c>
      <c r="F772" t="s">
        <v>13</v>
      </c>
      <c r="G772" s="20">
        <v>1</v>
      </c>
      <c r="H772" s="20" t="str">
        <f t="shared" si="25"/>
        <v>Très faible</v>
      </c>
      <c r="I772" t="s">
        <v>255</v>
      </c>
      <c r="J772" t="s">
        <v>253</v>
      </c>
      <c r="K772" t="s">
        <v>255</v>
      </c>
      <c r="L772" t="s">
        <v>253</v>
      </c>
      <c r="M772" t="s">
        <v>253</v>
      </c>
      <c r="N772" t="s">
        <v>254</v>
      </c>
    </row>
    <row r="773" spans="1:14" x14ac:dyDescent="0.25">
      <c r="A773">
        <v>2019</v>
      </c>
      <c r="B773" t="s">
        <v>248</v>
      </c>
      <c r="C773" t="str">
        <f t="shared" si="24"/>
        <v>Hauts-de-FranceProfessionnels de la communication et de l'information</v>
      </c>
      <c r="D773" t="s">
        <v>108</v>
      </c>
      <c r="E773" s="2">
        <v>32</v>
      </c>
      <c r="F773" t="s">
        <v>18</v>
      </c>
      <c r="G773" s="20">
        <v>2</v>
      </c>
      <c r="H773" s="20" t="str">
        <f t="shared" si="25"/>
        <v>Faible</v>
      </c>
      <c r="I773" t="s">
        <v>256</v>
      </c>
      <c r="J773" t="s">
        <v>253</v>
      </c>
      <c r="K773" t="s">
        <v>255</v>
      </c>
      <c r="L773" t="s">
        <v>253</v>
      </c>
      <c r="M773" t="s">
        <v>253</v>
      </c>
      <c r="N773" t="s">
        <v>254</v>
      </c>
    </row>
    <row r="774" spans="1:14" x14ac:dyDescent="0.25">
      <c r="A774">
        <v>2019</v>
      </c>
      <c r="B774" t="s">
        <v>248</v>
      </c>
      <c r="C774" t="str">
        <f t="shared" si="24"/>
        <v>Grand EstProfessionnels de la communication et de l'information</v>
      </c>
      <c r="D774" t="s">
        <v>108</v>
      </c>
      <c r="E774" s="2">
        <v>44</v>
      </c>
      <c r="F774" t="s">
        <v>19</v>
      </c>
      <c r="G774" s="20">
        <v>2</v>
      </c>
      <c r="H774" s="20" t="str">
        <f t="shared" si="25"/>
        <v>Faible</v>
      </c>
      <c r="I774" t="s">
        <v>256</v>
      </c>
      <c r="J774" t="s">
        <v>253</v>
      </c>
      <c r="K774" t="s">
        <v>255</v>
      </c>
      <c r="L774" t="s">
        <v>253</v>
      </c>
      <c r="M774" t="s">
        <v>253</v>
      </c>
      <c r="N774" t="s">
        <v>254</v>
      </c>
    </row>
    <row r="775" spans="1:14" x14ac:dyDescent="0.25">
      <c r="A775">
        <v>2019</v>
      </c>
      <c r="B775" t="s">
        <v>248</v>
      </c>
      <c r="C775" t="str">
        <f t="shared" si="24"/>
        <v>Pays de la LoireProfessionnels de la communication et de l'information</v>
      </c>
      <c r="D775" t="s">
        <v>108</v>
      </c>
      <c r="E775" s="2">
        <v>52</v>
      </c>
      <c r="F775" t="s">
        <v>14</v>
      </c>
      <c r="G775" s="20">
        <v>2</v>
      </c>
      <c r="H775" s="20" t="str">
        <f t="shared" si="25"/>
        <v>Faible</v>
      </c>
      <c r="I775" t="s">
        <v>256</v>
      </c>
      <c r="J775" t="s">
        <v>253</v>
      </c>
      <c r="K775" t="s">
        <v>255</v>
      </c>
      <c r="L775" t="s">
        <v>253</v>
      </c>
      <c r="M775" t="s">
        <v>253</v>
      </c>
      <c r="N775" t="s">
        <v>254</v>
      </c>
    </row>
    <row r="776" spans="1:14" x14ac:dyDescent="0.25">
      <c r="A776">
        <v>2019</v>
      </c>
      <c r="B776" t="s">
        <v>213</v>
      </c>
      <c r="C776" t="str">
        <f t="shared" si="24"/>
        <v>BretagneCuisiniers</v>
      </c>
      <c r="D776" t="s">
        <v>97</v>
      </c>
      <c r="E776" s="2">
        <v>53</v>
      </c>
      <c r="F776" t="s">
        <v>9</v>
      </c>
      <c r="G776" s="20">
        <v>5</v>
      </c>
      <c r="H776" s="20" t="str">
        <f t="shared" si="25"/>
        <v>Très fort</v>
      </c>
      <c r="I776" t="s">
        <v>257</v>
      </c>
      <c r="J776" t="s">
        <v>253</v>
      </c>
      <c r="K776" t="s">
        <v>254</v>
      </c>
      <c r="L776" t="s">
        <v>257</v>
      </c>
      <c r="M776" t="s">
        <v>253</v>
      </c>
      <c r="N776" t="s">
        <v>254</v>
      </c>
    </row>
    <row r="777" spans="1:14" x14ac:dyDescent="0.25">
      <c r="A777">
        <v>2019</v>
      </c>
      <c r="B777" t="s">
        <v>248</v>
      </c>
      <c r="C777" t="str">
        <f t="shared" si="24"/>
        <v>Nouvelle AquitaineProfessionnels de la communication et de l'information</v>
      </c>
      <c r="D777" t="s">
        <v>108</v>
      </c>
      <c r="E777" s="2">
        <v>75</v>
      </c>
      <c r="F777" t="s">
        <v>165</v>
      </c>
      <c r="G777" s="20">
        <v>1</v>
      </c>
      <c r="H777" s="20" t="str">
        <f t="shared" si="25"/>
        <v>Très faible</v>
      </c>
      <c r="I777" t="s">
        <v>255</v>
      </c>
      <c r="J777" t="s">
        <v>253</v>
      </c>
      <c r="K777" t="s">
        <v>255</v>
      </c>
      <c r="L777" t="s">
        <v>253</v>
      </c>
      <c r="M777" t="s">
        <v>253</v>
      </c>
      <c r="N777" t="s">
        <v>254</v>
      </c>
    </row>
    <row r="778" spans="1:14" x14ac:dyDescent="0.25">
      <c r="A778">
        <v>2019</v>
      </c>
      <c r="B778" t="s">
        <v>248</v>
      </c>
      <c r="C778" t="str">
        <f t="shared" si="24"/>
        <v>OccitanieProfessionnels de la communication et de l'information</v>
      </c>
      <c r="D778" t="s">
        <v>108</v>
      </c>
      <c r="E778" s="2">
        <v>76</v>
      </c>
      <c r="F778" t="s">
        <v>15</v>
      </c>
      <c r="G778" s="20">
        <v>2</v>
      </c>
      <c r="H778" s="20" t="str">
        <f t="shared" si="25"/>
        <v>Faible</v>
      </c>
      <c r="I778" t="s">
        <v>256</v>
      </c>
      <c r="J778" t="s">
        <v>253</v>
      </c>
      <c r="K778" t="s">
        <v>255</v>
      </c>
      <c r="L778" t="s">
        <v>253</v>
      </c>
      <c r="M778" t="s">
        <v>253</v>
      </c>
      <c r="N778" t="s">
        <v>254</v>
      </c>
    </row>
    <row r="779" spans="1:14" x14ac:dyDescent="0.25">
      <c r="A779">
        <v>2019</v>
      </c>
      <c r="B779" t="s">
        <v>248</v>
      </c>
      <c r="C779" t="str">
        <f t="shared" si="24"/>
        <v>Auvergne-Rhône-AlpesProfessionnels de la communication et de l'information</v>
      </c>
      <c r="D779" t="s">
        <v>108</v>
      </c>
      <c r="E779" s="2">
        <v>84</v>
      </c>
      <c r="F779" t="s">
        <v>7</v>
      </c>
      <c r="G779" s="20">
        <v>3</v>
      </c>
      <c r="H779" s="20" t="str">
        <f t="shared" si="25"/>
        <v>Moyen</v>
      </c>
      <c r="I779" t="s">
        <v>256</v>
      </c>
      <c r="J779" t="s">
        <v>253</v>
      </c>
      <c r="K779" t="s">
        <v>255</v>
      </c>
      <c r="L779" t="s">
        <v>253</v>
      </c>
      <c r="M779" t="s">
        <v>253</v>
      </c>
      <c r="N779" t="s">
        <v>254</v>
      </c>
    </row>
    <row r="780" spans="1:14" x14ac:dyDescent="0.25">
      <c r="A780">
        <v>2019</v>
      </c>
      <c r="B780" t="s">
        <v>213</v>
      </c>
      <c r="C780" t="str">
        <f t="shared" si="24"/>
        <v>Provence-Alpes-Côte d'AzurCuisiniers</v>
      </c>
      <c r="D780" t="s">
        <v>97</v>
      </c>
      <c r="E780" s="2">
        <v>93</v>
      </c>
      <c r="F780" t="s">
        <v>17</v>
      </c>
      <c r="G780" s="20">
        <v>4</v>
      </c>
      <c r="H780" s="20" t="str">
        <f t="shared" si="25"/>
        <v>Fort</v>
      </c>
      <c r="I780" t="s">
        <v>257</v>
      </c>
      <c r="J780" t="s">
        <v>253</v>
      </c>
      <c r="K780" t="s">
        <v>257</v>
      </c>
      <c r="L780" t="s">
        <v>257</v>
      </c>
      <c r="M780" t="s">
        <v>253</v>
      </c>
      <c r="N780" t="s">
        <v>254</v>
      </c>
    </row>
    <row r="781" spans="1:14" x14ac:dyDescent="0.25">
      <c r="A781">
        <v>2019</v>
      </c>
      <c r="B781" t="s">
        <v>213</v>
      </c>
      <c r="C781" t="str">
        <f t="shared" si="24"/>
        <v>CorseCuisiniers</v>
      </c>
      <c r="D781" t="s">
        <v>97</v>
      </c>
      <c r="E781" s="2">
        <v>94</v>
      </c>
      <c r="F781" t="s">
        <v>11</v>
      </c>
      <c r="G781" s="20">
        <v>5</v>
      </c>
      <c r="H781" s="20" t="str">
        <f t="shared" si="25"/>
        <v>Très fort</v>
      </c>
      <c r="I781" t="s">
        <v>257</v>
      </c>
      <c r="J781" t="s">
        <v>253</v>
      </c>
      <c r="K781" t="s">
        <v>257</v>
      </c>
      <c r="L781" t="s">
        <v>257</v>
      </c>
      <c r="M781" t="s">
        <v>253</v>
      </c>
      <c r="N781" t="s">
        <v>254</v>
      </c>
    </row>
    <row r="782" spans="1:14" x14ac:dyDescent="0.25">
      <c r="A782">
        <v>2019</v>
      </c>
      <c r="B782" t="s">
        <v>249</v>
      </c>
      <c r="C782" t="str">
        <f t="shared" si="24"/>
        <v>Île-de-FranceProfessionnels de l'action culturelle, sportive et surveillants</v>
      </c>
      <c r="D782" t="s">
        <v>124</v>
      </c>
      <c r="E782" s="2">
        <v>11</v>
      </c>
      <c r="F782" t="s">
        <v>12</v>
      </c>
      <c r="G782" s="20">
        <v>2</v>
      </c>
      <c r="H782" s="20" t="str">
        <f t="shared" si="25"/>
        <v>Faible</v>
      </c>
      <c r="I782" t="s">
        <v>256</v>
      </c>
      <c r="J782" t="s">
        <v>256</v>
      </c>
      <c r="K782" t="s">
        <v>256</v>
      </c>
      <c r="L782" t="s">
        <v>255</v>
      </c>
      <c r="M782" t="s">
        <v>255</v>
      </c>
      <c r="N782" t="s">
        <v>255</v>
      </c>
    </row>
    <row r="783" spans="1:14" x14ac:dyDescent="0.25">
      <c r="A783">
        <v>2019</v>
      </c>
      <c r="B783" t="s">
        <v>249</v>
      </c>
      <c r="C783" t="str">
        <f t="shared" si="24"/>
        <v>Centre-Val de LoireProfessionnels de l'action culturelle, sportive et surveillants</v>
      </c>
      <c r="D783" t="s">
        <v>124</v>
      </c>
      <c r="E783" s="2">
        <v>24</v>
      </c>
      <c r="F783" t="s">
        <v>10</v>
      </c>
      <c r="G783" s="20">
        <v>3</v>
      </c>
      <c r="H783" s="20" t="str">
        <f t="shared" si="25"/>
        <v>Moyen</v>
      </c>
      <c r="I783" t="s">
        <v>254</v>
      </c>
      <c r="J783" t="s">
        <v>255</v>
      </c>
      <c r="K783" t="s">
        <v>256</v>
      </c>
      <c r="L783" t="s">
        <v>255</v>
      </c>
      <c r="M783" t="s">
        <v>255</v>
      </c>
      <c r="N783" t="s">
        <v>255</v>
      </c>
    </row>
    <row r="784" spans="1:14" x14ac:dyDescent="0.25">
      <c r="A784">
        <v>2019</v>
      </c>
      <c r="B784" t="s">
        <v>249</v>
      </c>
      <c r="C784" t="str">
        <f t="shared" si="24"/>
        <v>Bourgogne-Franche-ComtéProfessionnels de l'action culturelle, sportive et surveillants</v>
      </c>
      <c r="D784" t="s">
        <v>124</v>
      </c>
      <c r="E784" s="2">
        <v>27</v>
      </c>
      <c r="F784" t="s">
        <v>8</v>
      </c>
      <c r="G784" s="20">
        <v>3</v>
      </c>
      <c r="H784" s="20" t="str">
        <f t="shared" si="25"/>
        <v>Moyen</v>
      </c>
      <c r="I784" t="s">
        <v>256</v>
      </c>
      <c r="J784" t="s">
        <v>256</v>
      </c>
      <c r="K784" t="s">
        <v>254</v>
      </c>
      <c r="L784" t="s">
        <v>255</v>
      </c>
      <c r="M784" t="s">
        <v>255</v>
      </c>
      <c r="N784" t="s">
        <v>255</v>
      </c>
    </row>
    <row r="785" spans="1:14" x14ac:dyDescent="0.25">
      <c r="A785">
        <v>2019</v>
      </c>
      <c r="B785" t="s">
        <v>249</v>
      </c>
      <c r="C785" t="str">
        <f t="shared" si="24"/>
        <v>NormandieProfessionnels de l'action culturelle, sportive et surveillants</v>
      </c>
      <c r="D785" t="s">
        <v>124</v>
      </c>
      <c r="E785" s="2">
        <v>28</v>
      </c>
      <c r="F785" t="s">
        <v>13</v>
      </c>
      <c r="G785" s="20">
        <v>2</v>
      </c>
      <c r="H785" s="20" t="str">
        <f t="shared" si="25"/>
        <v>Faible</v>
      </c>
      <c r="I785" t="s">
        <v>257</v>
      </c>
      <c r="J785" t="s">
        <v>255</v>
      </c>
      <c r="K785" t="s">
        <v>254</v>
      </c>
      <c r="L785" t="s">
        <v>255</v>
      </c>
      <c r="M785" t="s">
        <v>255</v>
      </c>
      <c r="N785" t="s">
        <v>255</v>
      </c>
    </row>
    <row r="786" spans="1:14" x14ac:dyDescent="0.25">
      <c r="A786">
        <v>2019</v>
      </c>
      <c r="B786" t="s">
        <v>249</v>
      </c>
      <c r="C786" t="str">
        <f t="shared" si="24"/>
        <v>Hauts-de-FranceProfessionnels de l'action culturelle, sportive et surveillants</v>
      </c>
      <c r="D786" t="s">
        <v>124</v>
      </c>
      <c r="E786" s="2">
        <v>32</v>
      </c>
      <c r="F786" t="s">
        <v>18</v>
      </c>
      <c r="G786" s="20">
        <v>1</v>
      </c>
      <c r="H786" s="20" t="str">
        <f t="shared" si="25"/>
        <v>Très faible</v>
      </c>
      <c r="I786" t="s">
        <v>257</v>
      </c>
      <c r="J786" t="s">
        <v>255</v>
      </c>
      <c r="K786" t="s">
        <v>254</v>
      </c>
      <c r="L786" t="s">
        <v>255</v>
      </c>
      <c r="M786" t="s">
        <v>255</v>
      </c>
      <c r="N786" t="s">
        <v>255</v>
      </c>
    </row>
    <row r="787" spans="1:14" x14ac:dyDescent="0.25">
      <c r="A787">
        <v>2019</v>
      </c>
      <c r="B787" t="s">
        <v>249</v>
      </c>
      <c r="C787" t="str">
        <f t="shared" si="24"/>
        <v>Grand EstProfessionnels de l'action culturelle, sportive et surveillants</v>
      </c>
      <c r="D787" t="s">
        <v>124</v>
      </c>
      <c r="E787" s="2">
        <v>44</v>
      </c>
      <c r="F787" t="s">
        <v>19</v>
      </c>
      <c r="G787" s="20">
        <v>3</v>
      </c>
      <c r="H787" s="20" t="str">
        <f t="shared" si="25"/>
        <v>Moyen</v>
      </c>
      <c r="I787" t="s">
        <v>254</v>
      </c>
      <c r="J787" t="s">
        <v>255</v>
      </c>
      <c r="K787" t="s">
        <v>254</v>
      </c>
      <c r="L787" t="s">
        <v>255</v>
      </c>
      <c r="M787" t="s">
        <v>255</v>
      </c>
      <c r="N787" t="s">
        <v>255</v>
      </c>
    </row>
    <row r="788" spans="1:14" x14ac:dyDescent="0.25">
      <c r="A788">
        <v>2019</v>
      </c>
      <c r="B788" t="s">
        <v>249</v>
      </c>
      <c r="C788" t="str">
        <f t="shared" si="24"/>
        <v>Pays de la LoireProfessionnels de l'action culturelle, sportive et surveillants</v>
      </c>
      <c r="D788" t="s">
        <v>124</v>
      </c>
      <c r="E788" s="2">
        <v>52</v>
      </c>
      <c r="F788" t="s">
        <v>14</v>
      </c>
      <c r="G788" s="20">
        <v>3</v>
      </c>
      <c r="H788" s="20" t="str">
        <f t="shared" si="25"/>
        <v>Moyen</v>
      </c>
      <c r="I788" t="s">
        <v>257</v>
      </c>
      <c r="J788" t="s">
        <v>255</v>
      </c>
      <c r="K788" t="s">
        <v>257</v>
      </c>
      <c r="L788" t="s">
        <v>255</v>
      </c>
      <c r="M788" t="s">
        <v>255</v>
      </c>
      <c r="N788" t="s">
        <v>255</v>
      </c>
    </row>
    <row r="789" spans="1:14" x14ac:dyDescent="0.25">
      <c r="A789">
        <v>2019</v>
      </c>
      <c r="B789" t="s">
        <v>225</v>
      </c>
      <c r="C789" t="str">
        <f t="shared" si="24"/>
        <v>BretagneEmployés et agents de maîtrise de l'hôtellerie et de la restauration</v>
      </c>
      <c r="D789" t="s">
        <v>125</v>
      </c>
      <c r="E789" s="2">
        <v>53</v>
      </c>
      <c r="F789" t="s">
        <v>9</v>
      </c>
      <c r="G789" s="20">
        <v>5</v>
      </c>
      <c r="H789" s="20" t="str">
        <f t="shared" si="25"/>
        <v>Très fort</v>
      </c>
      <c r="I789" t="s">
        <v>257</v>
      </c>
      <c r="J789" t="s">
        <v>255</v>
      </c>
      <c r="K789" t="s">
        <v>257</v>
      </c>
      <c r="L789" t="s">
        <v>254</v>
      </c>
      <c r="M789" t="s">
        <v>253</v>
      </c>
      <c r="N789" t="s">
        <v>253</v>
      </c>
    </row>
    <row r="790" spans="1:14" x14ac:dyDescent="0.25">
      <c r="A790">
        <v>2019</v>
      </c>
      <c r="B790" t="s">
        <v>249</v>
      </c>
      <c r="C790" t="str">
        <f t="shared" si="24"/>
        <v>Nouvelle AquitaineProfessionnels de l'action culturelle, sportive et surveillants</v>
      </c>
      <c r="D790" t="s">
        <v>124</v>
      </c>
      <c r="E790" s="2">
        <v>75</v>
      </c>
      <c r="F790" t="s">
        <v>165</v>
      </c>
      <c r="G790" s="20">
        <v>3</v>
      </c>
      <c r="H790" s="20" t="str">
        <f t="shared" si="25"/>
        <v>Moyen</v>
      </c>
      <c r="I790" t="s">
        <v>257</v>
      </c>
      <c r="J790" t="s">
        <v>255</v>
      </c>
      <c r="K790" t="s">
        <v>257</v>
      </c>
      <c r="L790" t="s">
        <v>255</v>
      </c>
      <c r="M790" t="s">
        <v>255</v>
      </c>
      <c r="N790" t="s">
        <v>255</v>
      </c>
    </row>
    <row r="791" spans="1:14" x14ac:dyDescent="0.25">
      <c r="A791">
        <v>2019</v>
      </c>
      <c r="B791" t="s">
        <v>249</v>
      </c>
      <c r="C791" t="str">
        <f t="shared" si="24"/>
        <v>OccitanieProfessionnels de l'action culturelle, sportive et surveillants</v>
      </c>
      <c r="D791" t="s">
        <v>124</v>
      </c>
      <c r="E791" s="2">
        <v>76</v>
      </c>
      <c r="F791" t="s">
        <v>15</v>
      </c>
      <c r="G791" s="20">
        <v>2</v>
      </c>
      <c r="H791" s="20" t="str">
        <f t="shared" si="25"/>
        <v>Faible</v>
      </c>
      <c r="I791" t="s">
        <v>257</v>
      </c>
      <c r="J791" t="s">
        <v>253</v>
      </c>
      <c r="K791" t="s">
        <v>254</v>
      </c>
      <c r="L791" t="s">
        <v>255</v>
      </c>
      <c r="M791" t="s">
        <v>255</v>
      </c>
      <c r="N791" t="s">
        <v>255</v>
      </c>
    </row>
    <row r="792" spans="1:14" x14ac:dyDescent="0.25">
      <c r="A792">
        <v>2019</v>
      </c>
      <c r="B792" t="s">
        <v>249</v>
      </c>
      <c r="C792" t="str">
        <f t="shared" si="24"/>
        <v>Auvergne-Rhône-AlpesProfessionnels de l'action culturelle, sportive et surveillants</v>
      </c>
      <c r="D792" t="s">
        <v>124</v>
      </c>
      <c r="E792" s="2">
        <v>84</v>
      </c>
      <c r="F792" t="s">
        <v>7</v>
      </c>
      <c r="G792" s="20">
        <v>3</v>
      </c>
      <c r="H792" s="20" t="str">
        <f t="shared" si="25"/>
        <v>Moyen</v>
      </c>
      <c r="I792" t="s">
        <v>257</v>
      </c>
      <c r="J792" t="s">
        <v>255</v>
      </c>
      <c r="K792" t="s">
        <v>254</v>
      </c>
      <c r="L792" t="s">
        <v>255</v>
      </c>
      <c r="M792" t="s">
        <v>255</v>
      </c>
      <c r="N792" t="s">
        <v>255</v>
      </c>
    </row>
    <row r="793" spans="1:14" x14ac:dyDescent="0.25">
      <c r="A793">
        <v>2019</v>
      </c>
      <c r="B793" t="s">
        <v>225</v>
      </c>
      <c r="C793" t="str">
        <f t="shared" si="24"/>
        <v>Provence-Alpes-Côte d'AzurEmployés et agents de maîtrise de l'hôtellerie et de la restauration</v>
      </c>
      <c r="D793" t="s">
        <v>125</v>
      </c>
      <c r="E793" s="2">
        <v>93</v>
      </c>
      <c r="F793" t="s">
        <v>17</v>
      </c>
      <c r="G793" s="20">
        <v>3</v>
      </c>
      <c r="H793" s="20" t="str">
        <f t="shared" si="25"/>
        <v>Moyen</v>
      </c>
      <c r="I793" t="s">
        <v>257</v>
      </c>
      <c r="J793" t="s">
        <v>253</v>
      </c>
      <c r="K793" t="s">
        <v>257</v>
      </c>
      <c r="L793" t="s">
        <v>254</v>
      </c>
      <c r="M793" t="s">
        <v>253</v>
      </c>
      <c r="N793" t="s">
        <v>253</v>
      </c>
    </row>
    <row r="794" spans="1:14" x14ac:dyDescent="0.25">
      <c r="A794">
        <v>2019</v>
      </c>
      <c r="B794" t="s">
        <v>225</v>
      </c>
      <c r="C794" t="str">
        <f t="shared" si="24"/>
        <v>CorseEmployés et agents de maîtrise de l'hôtellerie et de la restauration</v>
      </c>
      <c r="D794" t="s">
        <v>125</v>
      </c>
      <c r="E794" s="2">
        <v>94</v>
      </c>
      <c r="F794" t="s">
        <v>11</v>
      </c>
      <c r="G794" s="20">
        <v>4</v>
      </c>
      <c r="H794" s="20" t="str">
        <f t="shared" si="25"/>
        <v>Fort</v>
      </c>
      <c r="I794" t="s">
        <v>257</v>
      </c>
      <c r="J794" t="s">
        <v>253</v>
      </c>
      <c r="K794" t="s">
        <v>257</v>
      </c>
      <c r="L794" t="s">
        <v>254</v>
      </c>
      <c r="M794" t="s">
        <v>253</v>
      </c>
      <c r="N794" t="s">
        <v>253</v>
      </c>
    </row>
    <row r="795" spans="1:14" x14ac:dyDescent="0.25">
      <c r="A795">
        <v>2019</v>
      </c>
      <c r="B795" t="s">
        <v>250</v>
      </c>
      <c r="C795" t="str">
        <f t="shared" si="24"/>
        <v>Île-de-FranceProfessionnels de l'action sociale et de l'orientation</v>
      </c>
      <c r="D795" t="s">
        <v>109</v>
      </c>
      <c r="E795" s="2">
        <v>11</v>
      </c>
      <c r="F795" t="s">
        <v>12</v>
      </c>
      <c r="G795" s="20">
        <v>4</v>
      </c>
      <c r="H795" s="20" t="str">
        <f t="shared" si="25"/>
        <v>Fort</v>
      </c>
      <c r="I795" t="s">
        <v>256</v>
      </c>
      <c r="J795" t="s">
        <v>254</v>
      </c>
      <c r="K795" t="s">
        <v>253</v>
      </c>
      <c r="L795" t="s">
        <v>253</v>
      </c>
      <c r="M795" t="s">
        <v>253</v>
      </c>
      <c r="N795" t="s">
        <v>257</v>
      </c>
    </row>
    <row r="796" spans="1:14" x14ac:dyDescent="0.25">
      <c r="A796">
        <v>2019</v>
      </c>
      <c r="B796" t="s">
        <v>250</v>
      </c>
      <c r="C796" t="str">
        <f t="shared" si="24"/>
        <v>Centre-Val de LoireProfessionnels de l'action sociale et de l'orientation</v>
      </c>
      <c r="D796" t="s">
        <v>109</v>
      </c>
      <c r="E796" s="2">
        <v>24</v>
      </c>
      <c r="F796" t="s">
        <v>10</v>
      </c>
      <c r="G796" s="20">
        <v>4</v>
      </c>
      <c r="H796" s="20" t="str">
        <f t="shared" si="25"/>
        <v>Fort</v>
      </c>
      <c r="I796" t="s">
        <v>255</v>
      </c>
      <c r="J796" t="s">
        <v>254</v>
      </c>
      <c r="K796" t="s">
        <v>255</v>
      </c>
      <c r="L796" t="s">
        <v>253</v>
      </c>
      <c r="M796" t="s">
        <v>253</v>
      </c>
      <c r="N796" t="s">
        <v>257</v>
      </c>
    </row>
    <row r="797" spans="1:14" x14ac:dyDescent="0.25">
      <c r="A797">
        <v>2019</v>
      </c>
      <c r="B797" t="s">
        <v>250</v>
      </c>
      <c r="C797" t="str">
        <f t="shared" si="24"/>
        <v>Bourgogne-Franche-ComtéProfessionnels de l'action sociale et de l'orientation</v>
      </c>
      <c r="D797" t="s">
        <v>109</v>
      </c>
      <c r="E797" s="2">
        <v>27</v>
      </c>
      <c r="F797" t="s">
        <v>8</v>
      </c>
      <c r="G797" s="20">
        <v>2</v>
      </c>
      <c r="H797" s="20" t="str">
        <f t="shared" si="25"/>
        <v>Faible</v>
      </c>
      <c r="I797" t="s">
        <v>256</v>
      </c>
      <c r="J797" t="s">
        <v>254</v>
      </c>
      <c r="K797" t="s">
        <v>255</v>
      </c>
      <c r="L797" t="s">
        <v>253</v>
      </c>
      <c r="M797" t="s">
        <v>253</v>
      </c>
      <c r="N797" t="s">
        <v>257</v>
      </c>
    </row>
    <row r="798" spans="1:14" x14ac:dyDescent="0.25">
      <c r="A798">
        <v>2019</v>
      </c>
      <c r="B798" t="s">
        <v>250</v>
      </c>
      <c r="C798" t="str">
        <f t="shared" si="24"/>
        <v>NormandieProfessionnels de l'action sociale et de l'orientation</v>
      </c>
      <c r="D798" t="s">
        <v>109</v>
      </c>
      <c r="E798" s="2">
        <v>28</v>
      </c>
      <c r="F798" t="s">
        <v>13</v>
      </c>
      <c r="G798" s="20">
        <v>3</v>
      </c>
      <c r="H798" s="20" t="str">
        <f t="shared" si="25"/>
        <v>Moyen</v>
      </c>
      <c r="I798" t="s">
        <v>255</v>
      </c>
      <c r="J798" t="s">
        <v>254</v>
      </c>
      <c r="K798" t="s">
        <v>256</v>
      </c>
      <c r="L798" t="s">
        <v>253</v>
      </c>
      <c r="M798" t="s">
        <v>253</v>
      </c>
      <c r="N798" t="s">
        <v>257</v>
      </c>
    </row>
    <row r="799" spans="1:14" x14ac:dyDescent="0.25">
      <c r="A799">
        <v>2019</v>
      </c>
      <c r="B799" t="s">
        <v>250</v>
      </c>
      <c r="C799" t="str">
        <f t="shared" si="24"/>
        <v>Hauts-de-FranceProfessionnels de l'action sociale et de l'orientation</v>
      </c>
      <c r="D799" t="s">
        <v>109</v>
      </c>
      <c r="E799" s="2">
        <v>32</v>
      </c>
      <c r="F799" t="s">
        <v>18</v>
      </c>
      <c r="G799" s="20">
        <v>3</v>
      </c>
      <c r="H799" s="20" t="str">
        <f t="shared" si="25"/>
        <v>Moyen</v>
      </c>
      <c r="I799" t="s">
        <v>255</v>
      </c>
      <c r="J799" t="s">
        <v>254</v>
      </c>
      <c r="K799" t="s">
        <v>255</v>
      </c>
      <c r="L799" t="s">
        <v>253</v>
      </c>
      <c r="M799" t="s">
        <v>253</v>
      </c>
      <c r="N799" t="s">
        <v>257</v>
      </c>
    </row>
    <row r="800" spans="1:14" x14ac:dyDescent="0.25">
      <c r="A800">
        <v>2019</v>
      </c>
      <c r="B800" t="s">
        <v>250</v>
      </c>
      <c r="C800" t="str">
        <f t="shared" si="24"/>
        <v>Grand EstProfessionnels de l'action sociale et de l'orientation</v>
      </c>
      <c r="D800" t="s">
        <v>109</v>
      </c>
      <c r="E800" s="2">
        <v>44</v>
      </c>
      <c r="F800" t="s">
        <v>19</v>
      </c>
      <c r="G800" s="20">
        <v>4</v>
      </c>
      <c r="H800" s="20" t="str">
        <f t="shared" si="25"/>
        <v>Fort</v>
      </c>
      <c r="I800" t="s">
        <v>255</v>
      </c>
      <c r="J800" t="s">
        <v>254</v>
      </c>
      <c r="K800" t="s">
        <v>255</v>
      </c>
      <c r="L800" t="s">
        <v>253</v>
      </c>
      <c r="M800" t="s">
        <v>253</v>
      </c>
      <c r="N800" t="s">
        <v>257</v>
      </c>
    </row>
    <row r="801" spans="1:14" x14ac:dyDescent="0.25">
      <c r="A801">
        <v>2019</v>
      </c>
      <c r="B801" t="s">
        <v>250</v>
      </c>
      <c r="C801" t="str">
        <f t="shared" si="24"/>
        <v>Pays de la LoireProfessionnels de l'action sociale et de l'orientation</v>
      </c>
      <c r="D801" t="s">
        <v>109</v>
      </c>
      <c r="E801" s="2">
        <v>52</v>
      </c>
      <c r="F801" t="s">
        <v>14</v>
      </c>
      <c r="G801" s="20">
        <v>5</v>
      </c>
      <c r="H801" s="20" t="str">
        <f t="shared" si="25"/>
        <v>Très fort</v>
      </c>
      <c r="I801" t="s">
        <v>256</v>
      </c>
      <c r="J801" t="s">
        <v>254</v>
      </c>
      <c r="K801" t="s">
        <v>255</v>
      </c>
      <c r="L801" t="s">
        <v>253</v>
      </c>
      <c r="M801" t="s">
        <v>253</v>
      </c>
      <c r="N801" t="s">
        <v>257</v>
      </c>
    </row>
    <row r="802" spans="1:14" x14ac:dyDescent="0.25">
      <c r="A802">
        <v>2019</v>
      </c>
      <c r="B802" t="s">
        <v>247</v>
      </c>
      <c r="C802" t="str">
        <f t="shared" si="24"/>
        <v>BretagnePatrons et cadres d'hôtels, cafés, restaurants</v>
      </c>
      <c r="D802" t="s">
        <v>50</v>
      </c>
      <c r="E802" s="2">
        <v>53</v>
      </c>
      <c r="F802" t="s">
        <v>9</v>
      </c>
      <c r="G802" s="20">
        <v>3</v>
      </c>
      <c r="H802" s="20" t="str">
        <f t="shared" si="25"/>
        <v>Moyen</v>
      </c>
      <c r="I802" t="s">
        <v>257</v>
      </c>
      <c r="J802" t="s">
        <v>253</v>
      </c>
      <c r="K802" t="s">
        <v>253</v>
      </c>
      <c r="L802" t="s">
        <v>255</v>
      </c>
      <c r="M802" t="s">
        <v>254</v>
      </c>
      <c r="N802" t="s">
        <v>253</v>
      </c>
    </row>
    <row r="803" spans="1:14" x14ac:dyDescent="0.25">
      <c r="A803">
        <v>2019</v>
      </c>
      <c r="B803" t="s">
        <v>250</v>
      </c>
      <c r="C803" t="str">
        <f t="shared" si="24"/>
        <v>Nouvelle AquitaineProfessionnels de l'action sociale et de l'orientation</v>
      </c>
      <c r="D803" t="s">
        <v>109</v>
      </c>
      <c r="E803" s="2">
        <v>75</v>
      </c>
      <c r="F803" t="s">
        <v>165</v>
      </c>
      <c r="G803" s="20">
        <v>4</v>
      </c>
      <c r="H803" s="20" t="str">
        <f t="shared" si="25"/>
        <v>Fort</v>
      </c>
      <c r="I803" t="s">
        <v>255</v>
      </c>
      <c r="J803" t="s">
        <v>254</v>
      </c>
      <c r="K803" t="s">
        <v>256</v>
      </c>
      <c r="L803" t="s">
        <v>253</v>
      </c>
      <c r="M803" t="s">
        <v>253</v>
      </c>
      <c r="N803" t="s">
        <v>257</v>
      </c>
    </row>
    <row r="804" spans="1:14" x14ac:dyDescent="0.25">
      <c r="A804">
        <v>2019</v>
      </c>
      <c r="B804" t="s">
        <v>250</v>
      </c>
      <c r="C804" t="str">
        <f t="shared" si="24"/>
        <v>OccitanieProfessionnels de l'action sociale et de l'orientation</v>
      </c>
      <c r="D804" t="s">
        <v>109</v>
      </c>
      <c r="E804" s="2">
        <v>76</v>
      </c>
      <c r="F804" t="s">
        <v>15</v>
      </c>
      <c r="G804" s="20">
        <v>2</v>
      </c>
      <c r="H804" s="20" t="str">
        <f t="shared" si="25"/>
        <v>Faible</v>
      </c>
      <c r="I804" t="s">
        <v>255</v>
      </c>
      <c r="J804" t="s">
        <v>256</v>
      </c>
      <c r="K804" t="s">
        <v>256</v>
      </c>
      <c r="L804" t="s">
        <v>253</v>
      </c>
      <c r="M804" t="s">
        <v>253</v>
      </c>
      <c r="N804" t="s">
        <v>257</v>
      </c>
    </row>
    <row r="805" spans="1:14" x14ac:dyDescent="0.25">
      <c r="A805">
        <v>2019</v>
      </c>
      <c r="B805" t="s">
        <v>250</v>
      </c>
      <c r="C805" t="str">
        <f t="shared" si="24"/>
        <v>Auvergne-Rhône-AlpesProfessionnels de l'action sociale et de l'orientation</v>
      </c>
      <c r="D805" t="s">
        <v>109</v>
      </c>
      <c r="E805" s="2">
        <v>84</v>
      </c>
      <c r="F805" t="s">
        <v>7</v>
      </c>
      <c r="G805" s="20">
        <v>4</v>
      </c>
      <c r="H805" s="20" t="str">
        <f t="shared" si="25"/>
        <v>Fort</v>
      </c>
      <c r="I805" t="s">
        <v>256</v>
      </c>
      <c r="J805" t="s">
        <v>254</v>
      </c>
      <c r="K805" t="s">
        <v>256</v>
      </c>
      <c r="L805" t="s">
        <v>253</v>
      </c>
      <c r="M805" t="s">
        <v>253</v>
      </c>
      <c r="N805" t="s">
        <v>257</v>
      </c>
    </row>
    <row r="806" spans="1:14" x14ac:dyDescent="0.25">
      <c r="A806">
        <v>2019</v>
      </c>
      <c r="B806" t="s">
        <v>247</v>
      </c>
      <c r="C806" t="str">
        <f t="shared" si="24"/>
        <v>Provence-Alpes-Côte d'AzurPatrons et cadres d'hôtels, cafés, restaurants</v>
      </c>
      <c r="D806" t="s">
        <v>50</v>
      </c>
      <c r="E806" s="2">
        <v>93</v>
      </c>
      <c r="F806" t="s">
        <v>17</v>
      </c>
      <c r="G806" s="20">
        <v>4</v>
      </c>
      <c r="H806" s="20" t="str">
        <f t="shared" si="25"/>
        <v>Fort</v>
      </c>
      <c r="I806" t="s">
        <v>256</v>
      </c>
      <c r="J806" t="s">
        <v>253</v>
      </c>
      <c r="K806" t="s">
        <v>255</v>
      </c>
      <c r="L806" t="s">
        <v>255</v>
      </c>
      <c r="M806" t="s">
        <v>254</v>
      </c>
      <c r="N806" t="s">
        <v>253</v>
      </c>
    </row>
    <row r="807" spans="1:14" x14ac:dyDescent="0.25">
      <c r="A807">
        <v>2019</v>
      </c>
      <c r="B807" t="s">
        <v>247</v>
      </c>
      <c r="C807" t="str">
        <f t="shared" si="24"/>
        <v>CorsePatrons et cadres d'hôtels, cafés, restaurants</v>
      </c>
      <c r="D807" t="s">
        <v>50</v>
      </c>
      <c r="E807" s="2">
        <v>94</v>
      </c>
      <c r="F807" t="s">
        <v>11</v>
      </c>
      <c r="G807" s="20">
        <v>4</v>
      </c>
      <c r="H807" s="20" t="str">
        <f t="shared" si="25"/>
        <v>Fort</v>
      </c>
      <c r="I807" t="s">
        <v>255</v>
      </c>
      <c r="J807" t="s">
        <v>253</v>
      </c>
      <c r="K807" t="s">
        <v>256</v>
      </c>
      <c r="L807" t="s">
        <v>255</v>
      </c>
      <c r="M807" t="s">
        <v>254</v>
      </c>
      <c r="N807" t="s">
        <v>253</v>
      </c>
    </row>
    <row r="808" spans="1:14" x14ac:dyDescent="0.25">
      <c r="A808">
        <v>2019</v>
      </c>
      <c r="B808" t="s">
        <v>251</v>
      </c>
      <c r="C808" t="str">
        <f t="shared" si="24"/>
        <v>Île-de-FranceProfessionnels des arts et des spectacles</v>
      </c>
      <c r="D808" t="s">
        <v>98</v>
      </c>
      <c r="E808" s="2">
        <v>11</v>
      </c>
      <c r="F808" t="s">
        <v>12</v>
      </c>
      <c r="G808" s="20">
        <v>1</v>
      </c>
      <c r="H808" s="20" t="str">
        <f t="shared" si="25"/>
        <v>Très faible</v>
      </c>
      <c r="I808" t="s">
        <v>254</v>
      </c>
      <c r="J808" t="s">
        <v>253</v>
      </c>
      <c r="K808" t="s">
        <v>254</v>
      </c>
      <c r="L808" t="s">
        <v>255</v>
      </c>
      <c r="M808" t="s">
        <v>256</v>
      </c>
      <c r="N808" t="s">
        <v>256</v>
      </c>
    </row>
    <row r="809" spans="1:14" x14ac:dyDescent="0.25">
      <c r="A809">
        <v>2019</v>
      </c>
      <c r="B809" t="s">
        <v>251</v>
      </c>
      <c r="C809" t="str">
        <f t="shared" si="24"/>
        <v>Centre-Val de LoireProfessionnels des arts et des spectacles</v>
      </c>
      <c r="D809" t="s">
        <v>98</v>
      </c>
      <c r="E809" s="2">
        <v>24</v>
      </c>
      <c r="F809" t="s">
        <v>10</v>
      </c>
      <c r="G809" s="20">
        <v>1</v>
      </c>
      <c r="H809" s="20" t="str">
        <f t="shared" si="25"/>
        <v>Très faible</v>
      </c>
      <c r="I809" t="s">
        <v>254</v>
      </c>
      <c r="J809" t="s">
        <v>253</v>
      </c>
      <c r="K809" t="s">
        <v>256</v>
      </c>
      <c r="L809" t="s">
        <v>255</v>
      </c>
      <c r="M809" t="s">
        <v>254</v>
      </c>
      <c r="N809" t="s">
        <v>256</v>
      </c>
    </row>
    <row r="810" spans="1:14" x14ac:dyDescent="0.25">
      <c r="A810">
        <v>2019</v>
      </c>
      <c r="B810" t="s">
        <v>251</v>
      </c>
      <c r="C810" t="str">
        <f t="shared" si="24"/>
        <v>Bourgogne-Franche-ComtéProfessionnels des arts et des spectacles</v>
      </c>
      <c r="D810" t="s">
        <v>98</v>
      </c>
      <c r="E810" s="2">
        <v>27</v>
      </c>
      <c r="F810" t="s">
        <v>8</v>
      </c>
      <c r="G810" s="20">
        <v>1</v>
      </c>
      <c r="H810" s="20" t="str">
        <f t="shared" si="25"/>
        <v>Très faible</v>
      </c>
      <c r="I810" t="s">
        <v>254</v>
      </c>
      <c r="J810" t="s">
        <v>253</v>
      </c>
      <c r="K810" t="s">
        <v>257</v>
      </c>
      <c r="L810" t="s">
        <v>255</v>
      </c>
      <c r="M810" t="s">
        <v>254</v>
      </c>
      <c r="N810" t="s">
        <v>256</v>
      </c>
    </row>
    <row r="811" spans="1:14" x14ac:dyDescent="0.25">
      <c r="A811">
        <v>2019</v>
      </c>
      <c r="B811" t="s">
        <v>251</v>
      </c>
      <c r="C811" t="str">
        <f t="shared" si="24"/>
        <v>NormandieProfessionnels des arts et des spectacles</v>
      </c>
      <c r="D811" t="s">
        <v>98</v>
      </c>
      <c r="E811" s="2">
        <v>28</v>
      </c>
      <c r="F811" t="s">
        <v>13</v>
      </c>
      <c r="G811" s="20">
        <v>1</v>
      </c>
      <c r="H811" s="20" t="str">
        <f t="shared" si="25"/>
        <v>Très faible</v>
      </c>
      <c r="I811" t="s">
        <v>257</v>
      </c>
      <c r="J811" t="s">
        <v>253</v>
      </c>
      <c r="K811" t="s">
        <v>256</v>
      </c>
      <c r="L811" t="s">
        <v>255</v>
      </c>
      <c r="M811" t="s">
        <v>254</v>
      </c>
      <c r="N811" t="s">
        <v>256</v>
      </c>
    </row>
    <row r="812" spans="1:14" x14ac:dyDescent="0.25">
      <c r="A812">
        <v>2019</v>
      </c>
      <c r="B812" t="s">
        <v>251</v>
      </c>
      <c r="C812" t="str">
        <f t="shared" si="24"/>
        <v>Hauts-de-FranceProfessionnels des arts et des spectacles</v>
      </c>
      <c r="D812" t="s">
        <v>98</v>
      </c>
      <c r="E812" s="2">
        <v>32</v>
      </c>
      <c r="F812" t="s">
        <v>18</v>
      </c>
      <c r="G812" s="20">
        <v>1</v>
      </c>
      <c r="H812" s="20" t="str">
        <f t="shared" si="25"/>
        <v>Très faible</v>
      </c>
      <c r="I812" t="s">
        <v>257</v>
      </c>
      <c r="J812" t="s">
        <v>253</v>
      </c>
      <c r="K812" t="s">
        <v>254</v>
      </c>
      <c r="L812" t="s">
        <v>255</v>
      </c>
      <c r="M812" t="s">
        <v>256</v>
      </c>
      <c r="N812" t="s">
        <v>256</v>
      </c>
    </row>
    <row r="813" spans="1:14" x14ac:dyDescent="0.25">
      <c r="A813">
        <v>2019</v>
      </c>
      <c r="B813" t="s">
        <v>251</v>
      </c>
      <c r="C813" t="str">
        <f t="shared" si="24"/>
        <v>Grand EstProfessionnels des arts et des spectacles</v>
      </c>
      <c r="D813" t="s">
        <v>98</v>
      </c>
      <c r="E813" s="2">
        <v>44</v>
      </c>
      <c r="F813" t="s">
        <v>19</v>
      </c>
      <c r="G813" s="20">
        <v>1</v>
      </c>
      <c r="H813" s="20" t="str">
        <f t="shared" si="25"/>
        <v>Très faible</v>
      </c>
      <c r="I813" t="s">
        <v>254</v>
      </c>
      <c r="J813" t="s">
        <v>253</v>
      </c>
      <c r="K813" t="s">
        <v>254</v>
      </c>
      <c r="L813" t="s">
        <v>255</v>
      </c>
      <c r="M813" t="s">
        <v>254</v>
      </c>
      <c r="N813" t="s">
        <v>256</v>
      </c>
    </row>
    <row r="814" spans="1:14" x14ac:dyDescent="0.25">
      <c r="A814">
        <v>2019</v>
      </c>
      <c r="B814" t="s">
        <v>251</v>
      </c>
      <c r="C814" t="str">
        <f t="shared" si="24"/>
        <v>Pays de la LoireProfessionnels des arts et des spectacles</v>
      </c>
      <c r="D814" t="s">
        <v>98</v>
      </c>
      <c r="E814" s="2">
        <v>52</v>
      </c>
      <c r="F814" t="s">
        <v>14</v>
      </c>
      <c r="G814" s="20">
        <v>1</v>
      </c>
      <c r="H814" s="20" t="str">
        <f t="shared" si="25"/>
        <v>Très faible</v>
      </c>
      <c r="I814" t="s">
        <v>257</v>
      </c>
      <c r="J814" t="s">
        <v>253</v>
      </c>
      <c r="K814" t="s">
        <v>254</v>
      </c>
      <c r="L814" t="s">
        <v>255</v>
      </c>
      <c r="M814" t="s">
        <v>254</v>
      </c>
      <c r="N814" t="s">
        <v>256</v>
      </c>
    </row>
    <row r="815" spans="1:14" x14ac:dyDescent="0.25">
      <c r="A815">
        <v>2019</v>
      </c>
      <c r="B815" t="s">
        <v>209</v>
      </c>
      <c r="C815" t="str">
        <f t="shared" si="24"/>
        <v>BretagneCoiffeurs, esthéticiens</v>
      </c>
      <c r="D815" t="s">
        <v>117</v>
      </c>
      <c r="E815" s="2">
        <v>53</v>
      </c>
      <c r="F815" t="s">
        <v>9</v>
      </c>
      <c r="G815" s="20">
        <v>5</v>
      </c>
      <c r="H815" s="20" t="str">
        <f t="shared" si="25"/>
        <v>Très fort</v>
      </c>
      <c r="I815" t="s">
        <v>257</v>
      </c>
      <c r="J815" t="s">
        <v>255</v>
      </c>
      <c r="K815" t="s">
        <v>255</v>
      </c>
      <c r="L815" t="s">
        <v>256</v>
      </c>
      <c r="M815" t="s">
        <v>253</v>
      </c>
      <c r="N815" t="s">
        <v>257</v>
      </c>
    </row>
    <row r="816" spans="1:14" x14ac:dyDescent="0.25">
      <c r="A816">
        <v>2019</v>
      </c>
      <c r="B816" t="s">
        <v>251</v>
      </c>
      <c r="C816" t="str">
        <f t="shared" si="24"/>
        <v>Nouvelle AquitaineProfessionnels des arts et des spectacles</v>
      </c>
      <c r="D816" t="s">
        <v>98</v>
      </c>
      <c r="E816" s="2">
        <v>75</v>
      </c>
      <c r="F816" t="s">
        <v>165</v>
      </c>
      <c r="G816" s="20">
        <v>1</v>
      </c>
      <c r="H816" s="20" t="str">
        <f t="shared" si="25"/>
        <v>Très faible</v>
      </c>
      <c r="I816" t="s">
        <v>257</v>
      </c>
      <c r="J816" t="s">
        <v>253</v>
      </c>
      <c r="K816" t="s">
        <v>254</v>
      </c>
      <c r="L816" t="s">
        <v>255</v>
      </c>
      <c r="M816" t="s">
        <v>254</v>
      </c>
      <c r="N816" t="s">
        <v>256</v>
      </c>
    </row>
    <row r="817" spans="1:14" x14ac:dyDescent="0.25">
      <c r="A817">
        <v>2019</v>
      </c>
      <c r="B817" t="s">
        <v>251</v>
      </c>
      <c r="C817" t="str">
        <f t="shared" si="24"/>
        <v>OccitanieProfessionnels des arts et des spectacles</v>
      </c>
      <c r="D817" t="s">
        <v>98</v>
      </c>
      <c r="E817" s="2">
        <v>76</v>
      </c>
      <c r="F817" t="s">
        <v>15</v>
      </c>
      <c r="G817" s="20">
        <v>1</v>
      </c>
      <c r="H817" s="20" t="str">
        <f t="shared" si="25"/>
        <v>Très faible</v>
      </c>
      <c r="I817" t="s">
        <v>257</v>
      </c>
      <c r="J817" t="s">
        <v>253</v>
      </c>
      <c r="K817" t="s">
        <v>254</v>
      </c>
      <c r="L817" t="s">
        <v>255</v>
      </c>
      <c r="M817" t="s">
        <v>254</v>
      </c>
      <c r="N817" t="s">
        <v>256</v>
      </c>
    </row>
    <row r="818" spans="1:14" x14ac:dyDescent="0.25">
      <c r="A818">
        <v>2019</v>
      </c>
      <c r="B818" t="s">
        <v>251</v>
      </c>
      <c r="C818" t="str">
        <f t="shared" si="24"/>
        <v>Auvergne-Rhône-AlpesProfessionnels des arts et des spectacles</v>
      </c>
      <c r="D818" t="s">
        <v>98</v>
      </c>
      <c r="E818" s="2">
        <v>84</v>
      </c>
      <c r="F818" t="s">
        <v>7</v>
      </c>
      <c r="G818" s="20">
        <v>1</v>
      </c>
      <c r="H818" s="20" t="str">
        <f t="shared" si="25"/>
        <v>Très faible</v>
      </c>
      <c r="I818" t="s">
        <v>257</v>
      </c>
      <c r="J818" t="s">
        <v>253</v>
      </c>
      <c r="K818" t="s">
        <v>256</v>
      </c>
      <c r="L818" t="s">
        <v>255</v>
      </c>
      <c r="M818" t="s">
        <v>254</v>
      </c>
      <c r="N818" t="s">
        <v>256</v>
      </c>
    </row>
    <row r="819" spans="1:14" x14ac:dyDescent="0.25">
      <c r="A819">
        <v>2019</v>
      </c>
      <c r="B819" t="s">
        <v>209</v>
      </c>
      <c r="C819" t="str">
        <f t="shared" si="24"/>
        <v>Provence-Alpes-Côte d'AzurCoiffeurs, esthéticiens</v>
      </c>
      <c r="D819" t="s">
        <v>117</v>
      </c>
      <c r="E819" s="2">
        <v>93</v>
      </c>
      <c r="F819" t="s">
        <v>17</v>
      </c>
      <c r="G819" s="20">
        <v>5</v>
      </c>
      <c r="H819" s="20" t="str">
        <f t="shared" si="25"/>
        <v>Très fort</v>
      </c>
      <c r="I819" t="s">
        <v>257</v>
      </c>
      <c r="J819" t="s">
        <v>253</v>
      </c>
      <c r="K819" t="s">
        <v>255</v>
      </c>
      <c r="L819" t="s">
        <v>256</v>
      </c>
      <c r="M819" t="s">
        <v>253</v>
      </c>
      <c r="N819" t="s">
        <v>257</v>
      </c>
    </row>
    <row r="820" spans="1:14" x14ac:dyDescent="0.25">
      <c r="A820">
        <v>2019</v>
      </c>
      <c r="B820" t="s">
        <v>209</v>
      </c>
      <c r="C820" t="str">
        <f t="shared" si="24"/>
        <v>CorseCoiffeurs, esthéticiens</v>
      </c>
      <c r="D820" t="s">
        <v>117</v>
      </c>
      <c r="E820" s="2">
        <v>94</v>
      </c>
      <c r="F820" t="s">
        <v>11</v>
      </c>
      <c r="G820" s="20">
        <v>5</v>
      </c>
      <c r="H820" s="20" t="str">
        <f t="shared" si="25"/>
        <v>Très fort</v>
      </c>
      <c r="I820" t="s">
        <v>257</v>
      </c>
      <c r="J820" t="s">
        <v>255</v>
      </c>
      <c r="K820" t="s">
        <v>255</v>
      </c>
      <c r="L820" t="s">
        <v>256</v>
      </c>
      <c r="M820" t="s">
        <v>253</v>
      </c>
      <c r="N820" t="s">
        <v>257</v>
      </c>
    </row>
    <row r="821" spans="1:14" x14ac:dyDescent="0.25">
      <c r="A821">
        <v>2019</v>
      </c>
      <c r="B821" t="s">
        <v>252</v>
      </c>
      <c r="C821" t="str">
        <f t="shared" si="24"/>
        <v>Île-de-FranceProfessions para-médicales</v>
      </c>
      <c r="D821" t="s">
        <v>113</v>
      </c>
      <c r="E821" s="2">
        <v>11</v>
      </c>
      <c r="F821" t="s">
        <v>12</v>
      </c>
      <c r="G821" s="20">
        <v>5</v>
      </c>
      <c r="H821" s="20" t="str">
        <f t="shared" si="25"/>
        <v>Très fort</v>
      </c>
      <c r="I821" t="s">
        <v>255</v>
      </c>
      <c r="J821" t="s">
        <v>254</v>
      </c>
      <c r="K821" t="s">
        <v>255</v>
      </c>
      <c r="L821" t="s">
        <v>256</v>
      </c>
      <c r="M821" t="s">
        <v>256</v>
      </c>
      <c r="N821" t="s">
        <v>257</v>
      </c>
    </row>
    <row r="822" spans="1:14" x14ac:dyDescent="0.25">
      <c r="A822">
        <v>2019</v>
      </c>
      <c r="B822" t="s">
        <v>252</v>
      </c>
      <c r="C822" t="str">
        <f t="shared" si="24"/>
        <v>Centre-Val de LoireProfessions para-médicales</v>
      </c>
      <c r="D822" t="s">
        <v>113</v>
      </c>
      <c r="E822" s="2">
        <v>24</v>
      </c>
      <c r="F822" t="s">
        <v>10</v>
      </c>
      <c r="G822" s="20">
        <v>5</v>
      </c>
      <c r="H822" s="20" t="str">
        <f t="shared" si="25"/>
        <v>Très fort</v>
      </c>
      <c r="I822" t="s">
        <v>255</v>
      </c>
      <c r="J822" t="s">
        <v>257</v>
      </c>
      <c r="K822" t="s">
        <v>256</v>
      </c>
      <c r="L822" t="s">
        <v>256</v>
      </c>
      <c r="M822" t="s">
        <v>256</v>
      </c>
      <c r="N822" t="s">
        <v>257</v>
      </c>
    </row>
    <row r="823" spans="1:14" x14ac:dyDescent="0.25">
      <c r="A823">
        <v>2019</v>
      </c>
      <c r="B823" t="s">
        <v>252</v>
      </c>
      <c r="C823" t="str">
        <f t="shared" si="24"/>
        <v>Bourgogne-Franche-ComtéProfessions para-médicales</v>
      </c>
      <c r="D823" t="s">
        <v>113</v>
      </c>
      <c r="E823" s="2">
        <v>27</v>
      </c>
      <c r="F823" t="s">
        <v>8</v>
      </c>
      <c r="G823" s="20">
        <v>5</v>
      </c>
      <c r="H823" s="20" t="str">
        <f t="shared" si="25"/>
        <v>Très fort</v>
      </c>
      <c r="I823" t="s">
        <v>255</v>
      </c>
      <c r="J823" t="s">
        <v>257</v>
      </c>
      <c r="K823" t="s">
        <v>256</v>
      </c>
      <c r="L823" t="s">
        <v>256</v>
      </c>
      <c r="M823" t="s">
        <v>256</v>
      </c>
      <c r="N823" t="s">
        <v>257</v>
      </c>
    </row>
    <row r="824" spans="1:14" x14ac:dyDescent="0.25">
      <c r="A824">
        <v>2019</v>
      </c>
      <c r="B824" t="s">
        <v>252</v>
      </c>
      <c r="C824" t="str">
        <f t="shared" si="24"/>
        <v>NormandieProfessions para-médicales</v>
      </c>
      <c r="D824" t="s">
        <v>113</v>
      </c>
      <c r="E824" s="2">
        <v>28</v>
      </c>
      <c r="F824" t="s">
        <v>13</v>
      </c>
      <c r="G824" s="20">
        <v>5</v>
      </c>
      <c r="H824" s="20" t="str">
        <f t="shared" si="25"/>
        <v>Très fort</v>
      </c>
      <c r="I824" t="s">
        <v>255</v>
      </c>
      <c r="J824" t="s">
        <v>257</v>
      </c>
      <c r="K824" t="s">
        <v>256</v>
      </c>
      <c r="L824" t="s">
        <v>256</v>
      </c>
      <c r="M824" t="s">
        <v>256</v>
      </c>
      <c r="N824" t="s">
        <v>257</v>
      </c>
    </row>
    <row r="825" spans="1:14" x14ac:dyDescent="0.25">
      <c r="A825">
        <v>2019</v>
      </c>
      <c r="B825" t="s">
        <v>252</v>
      </c>
      <c r="C825" t="str">
        <f t="shared" si="24"/>
        <v>Hauts-de-FranceProfessions para-médicales</v>
      </c>
      <c r="D825" t="s">
        <v>113</v>
      </c>
      <c r="E825" s="2">
        <v>32</v>
      </c>
      <c r="F825" t="s">
        <v>18</v>
      </c>
      <c r="G825" s="20">
        <v>5</v>
      </c>
      <c r="H825" s="20" t="str">
        <f t="shared" si="25"/>
        <v>Très fort</v>
      </c>
      <c r="I825" t="s">
        <v>255</v>
      </c>
      <c r="J825" t="s">
        <v>257</v>
      </c>
      <c r="K825" t="s">
        <v>256</v>
      </c>
      <c r="L825" t="s">
        <v>256</v>
      </c>
      <c r="M825" t="s">
        <v>256</v>
      </c>
      <c r="N825" t="s">
        <v>257</v>
      </c>
    </row>
    <row r="826" spans="1:14" x14ac:dyDescent="0.25">
      <c r="A826">
        <v>2019</v>
      </c>
      <c r="B826" t="s">
        <v>252</v>
      </c>
      <c r="C826" t="str">
        <f t="shared" si="24"/>
        <v>Grand EstProfessions para-médicales</v>
      </c>
      <c r="D826" t="s">
        <v>113</v>
      </c>
      <c r="E826" s="2">
        <v>44</v>
      </c>
      <c r="F826" t="s">
        <v>19</v>
      </c>
      <c r="G826" s="20">
        <v>5</v>
      </c>
      <c r="H826" s="20" t="str">
        <f t="shared" si="25"/>
        <v>Très fort</v>
      </c>
      <c r="I826" t="s">
        <v>255</v>
      </c>
      <c r="J826" t="s">
        <v>257</v>
      </c>
      <c r="K826" t="s">
        <v>256</v>
      </c>
      <c r="L826" t="s">
        <v>256</v>
      </c>
      <c r="M826" t="s">
        <v>256</v>
      </c>
      <c r="N826" t="s">
        <v>257</v>
      </c>
    </row>
    <row r="827" spans="1:14" x14ac:dyDescent="0.25">
      <c r="A827">
        <v>2019</v>
      </c>
      <c r="B827" t="s">
        <v>252</v>
      </c>
      <c r="C827" t="str">
        <f t="shared" si="24"/>
        <v>Pays de la LoireProfessions para-médicales</v>
      </c>
      <c r="D827" t="s">
        <v>113</v>
      </c>
      <c r="E827" s="2">
        <v>52</v>
      </c>
      <c r="F827" t="s">
        <v>14</v>
      </c>
      <c r="G827" s="20">
        <v>5</v>
      </c>
      <c r="H827" s="20" t="str">
        <f t="shared" si="25"/>
        <v>Très fort</v>
      </c>
      <c r="I827" t="s">
        <v>255</v>
      </c>
      <c r="J827" t="s">
        <v>257</v>
      </c>
      <c r="K827" t="s">
        <v>256</v>
      </c>
      <c r="L827" t="s">
        <v>256</v>
      </c>
      <c r="M827" t="s">
        <v>256</v>
      </c>
      <c r="N827" t="s">
        <v>257</v>
      </c>
    </row>
    <row r="828" spans="1:14" x14ac:dyDescent="0.25">
      <c r="A828">
        <v>2019</v>
      </c>
      <c r="B828" t="s">
        <v>221</v>
      </c>
      <c r="C828" t="str">
        <f t="shared" si="24"/>
        <v>BretagneEmployés de maison</v>
      </c>
      <c r="D828" t="s">
        <v>45</v>
      </c>
      <c r="E828" s="2">
        <v>53</v>
      </c>
      <c r="F828" t="s">
        <v>9</v>
      </c>
      <c r="G828" s="20">
        <v>5</v>
      </c>
      <c r="H828" s="20" t="str">
        <f t="shared" si="25"/>
        <v>Très fort</v>
      </c>
      <c r="I828" t="s">
        <v>257</v>
      </c>
      <c r="J828" t="s">
        <v>253</v>
      </c>
      <c r="K828" t="s">
        <v>257</v>
      </c>
      <c r="L828" t="s">
        <v>256</v>
      </c>
      <c r="M828" t="s">
        <v>257</v>
      </c>
      <c r="N828" t="s">
        <v>253</v>
      </c>
    </row>
    <row r="829" spans="1:14" x14ac:dyDescent="0.25">
      <c r="A829">
        <v>2019</v>
      </c>
      <c r="B829" t="s">
        <v>252</v>
      </c>
      <c r="C829" t="str">
        <f t="shared" si="24"/>
        <v>Nouvelle AquitaineProfessions para-médicales</v>
      </c>
      <c r="D829" t="s">
        <v>113</v>
      </c>
      <c r="E829" s="2">
        <v>75</v>
      </c>
      <c r="F829" t="s">
        <v>165</v>
      </c>
      <c r="G829" s="20">
        <v>4</v>
      </c>
      <c r="H829" s="20" t="str">
        <f t="shared" si="25"/>
        <v>Fort</v>
      </c>
      <c r="I829" t="s">
        <v>255</v>
      </c>
      <c r="J829" t="s">
        <v>257</v>
      </c>
      <c r="K829" t="s">
        <v>256</v>
      </c>
      <c r="L829" t="s">
        <v>256</v>
      </c>
      <c r="M829" t="s">
        <v>256</v>
      </c>
      <c r="N829" t="s">
        <v>257</v>
      </c>
    </row>
    <row r="830" spans="1:14" x14ac:dyDescent="0.25">
      <c r="A830">
        <v>2019</v>
      </c>
      <c r="B830" t="s">
        <v>252</v>
      </c>
      <c r="C830" t="str">
        <f t="shared" si="24"/>
        <v>OccitanieProfessions para-médicales</v>
      </c>
      <c r="D830" t="s">
        <v>113</v>
      </c>
      <c r="E830" s="2">
        <v>76</v>
      </c>
      <c r="F830" t="s">
        <v>15</v>
      </c>
      <c r="G830" s="20">
        <v>5</v>
      </c>
      <c r="H830" s="20" t="str">
        <f t="shared" si="25"/>
        <v>Très fort</v>
      </c>
      <c r="I830" t="s">
        <v>255</v>
      </c>
      <c r="J830" t="s">
        <v>254</v>
      </c>
      <c r="K830" t="s">
        <v>256</v>
      </c>
      <c r="L830" t="s">
        <v>256</v>
      </c>
      <c r="M830" t="s">
        <v>256</v>
      </c>
      <c r="N830" t="s">
        <v>257</v>
      </c>
    </row>
    <row r="831" spans="1:14" x14ac:dyDescent="0.25">
      <c r="A831">
        <v>2019</v>
      </c>
      <c r="B831" t="s">
        <v>252</v>
      </c>
      <c r="C831" t="str">
        <f t="shared" si="24"/>
        <v>Auvergne-Rhône-AlpesProfessions para-médicales</v>
      </c>
      <c r="D831" t="s">
        <v>113</v>
      </c>
      <c r="E831" s="2">
        <v>84</v>
      </c>
      <c r="F831" t="s">
        <v>7</v>
      </c>
      <c r="G831" s="20">
        <v>5</v>
      </c>
      <c r="H831" s="20" t="str">
        <f t="shared" si="25"/>
        <v>Très fort</v>
      </c>
      <c r="I831" t="s">
        <v>255</v>
      </c>
      <c r="J831" t="s">
        <v>257</v>
      </c>
      <c r="K831" t="s">
        <v>256</v>
      </c>
      <c r="L831" t="s">
        <v>256</v>
      </c>
      <c r="M831" t="s">
        <v>256</v>
      </c>
      <c r="N831" t="s">
        <v>257</v>
      </c>
    </row>
    <row r="832" spans="1:14" x14ac:dyDescent="0.25">
      <c r="A832">
        <v>2019</v>
      </c>
      <c r="B832" t="s">
        <v>221</v>
      </c>
      <c r="C832" t="str">
        <f t="shared" si="24"/>
        <v>Provence-Alpes-Côte d'AzurEmployés de maison</v>
      </c>
      <c r="D832" t="s">
        <v>45</v>
      </c>
      <c r="E832" s="2">
        <v>93</v>
      </c>
      <c r="F832" t="s">
        <v>17</v>
      </c>
      <c r="G832" s="20">
        <v>5</v>
      </c>
      <c r="H832" s="20" t="str">
        <f t="shared" si="25"/>
        <v>Très fort</v>
      </c>
      <c r="I832" t="s">
        <v>257</v>
      </c>
      <c r="J832" t="s">
        <v>253</v>
      </c>
      <c r="K832" t="s">
        <v>254</v>
      </c>
      <c r="L832" t="s">
        <v>256</v>
      </c>
      <c r="M832" t="s">
        <v>257</v>
      </c>
      <c r="N832" t="s">
        <v>253</v>
      </c>
    </row>
    <row r="833" spans="1:14" x14ac:dyDescent="0.25">
      <c r="A833">
        <v>2019</v>
      </c>
      <c r="B833" t="s">
        <v>221</v>
      </c>
      <c r="C833" t="str">
        <f t="shared" si="24"/>
        <v>CorseEmployés de maison</v>
      </c>
      <c r="D833" t="s">
        <v>45</v>
      </c>
      <c r="E833" s="2">
        <v>94</v>
      </c>
      <c r="F833" t="s">
        <v>11</v>
      </c>
      <c r="G833" s="20">
        <v>4</v>
      </c>
      <c r="H833" s="20" t="str">
        <f t="shared" si="25"/>
        <v>Fort</v>
      </c>
      <c r="I833" t="s">
        <v>257</v>
      </c>
      <c r="J833" t="s">
        <v>253</v>
      </c>
      <c r="K833" t="s">
        <v>257</v>
      </c>
      <c r="L833" t="s">
        <v>256</v>
      </c>
      <c r="M833" t="s">
        <v>257</v>
      </c>
      <c r="N833" t="s">
        <v>253</v>
      </c>
    </row>
    <row r="834" spans="1:14" x14ac:dyDescent="0.25">
      <c r="A834">
        <v>2019</v>
      </c>
      <c r="B834" t="s">
        <v>240</v>
      </c>
      <c r="C834" t="str">
        <f t="shared" si="24"/>
        <v>Île-de-FranceSecrétaires</v>
      </c>
      <c r="D834" t="s">
        <v>85</v>
      </c>
      <c r="E834" s="2">
        <v>11</v>
      </c>
      <c r="F834" t="s">
        <v>12</v>
      </c>
      <c r="G834" s="20">
        <v>3</v>
      </c>
      <c r="H834" s="20" t="str">
        <f t="shared" si="25"/>
        <v>Moyen</v>
      </c>
      <c r="I834" t="s">
        <v>257</v>
      </c>
      <c r="J834" t="s">
        <v>253</v>
      </c>
      <c r="K834" t="s">
        <v>255</v>
      </c>
      <c r="L834" t="s">
        <v>253</v>
      </c>
      <c r="M834" t="s">
        <v>253</v>
      </c>
      <c r="N834" t="s">
        <v>253</v>
      </c>
    </row>
    <row r="835" spans="1:14" x14ac:dyDescent="0.25">
      <c r="A835">
        <v>2019</v>
      </c>
      <c r="B835" t="s">
        <v>240</v>
      </c>
      <c r="C835" t="str">
        <f t="shared" ref="C835:C898" si="26">F835&amp;D835</f>
        <v>Centre-Val de LoireSecrétaires</v>
      </c>
      <c r="D835" t="s">
        <v>85</v>
      </c>
      <c r="E835" s="2">
        <v>24</v>
      </c>
      <c r="F835" t="s">
        <v>10</v>
      </c>
      <c r="G835" s="20">
        <v>2</v>
      </c>
      <c r="H835" s="20" t="str">
        <f t="shared" ref="H835:H898" si="27">IF(G835=1,"Très faible",IF(G835=2,"Faible",IF(G835=3,"Moyen",IF(G835=4,"Fort",IF(G835=5,"Très fort","Problème")))))</f>
        <v>Faible</v>
      </c>
      <c r="I835" t="s">
        <v>256</v>
      </c>
      <c r="J835" t="s">
        <v>253</v>
      </c>
      <c r="K835" t="s">
        <v>255</v>
      </c>
      <c r="L835" t="s">
        <v>253</v>
      </c>
      <c r="M835" t="s">
        <v>253</v>
      </c>
      <c r="N835" t="s">
        <v>253</v>
      </c>
    </row>
    <row r="836" spans="1:14" x14ac:dyDescent="0.25">
      <c r="A836">
        <v>2019</v>
      </c>
      <c r="B836" t="s">
        <v>240</v>
      </c>
      <c r="C836" t="str">
        <f t="shared" si="26"/>
        <v>Bourgogne-Franche-ComtéSecrétaires</v>
      </c>
      <c r="D836" t="s">
        <v>85</v>
      </c>
      <c r="E836" s="2">
        <v>27</v>
      </c>
      <c r="F836" t="s">
        <v>8</v>
      </c>
      <c r="G836" s="20">
        <v>1</v>
      </c>
      <c r="H836" s="20" t="str">
        <f t="shared" si="27"/>
        <v>Très faible</v>
      </c>
      <c r="I836" t="s">
        <v>256</v>
      </c>
      <c r="J836" t="s">
        <v>255</v>
      </c>
      <c r="K836" t="s">
        <v>256</v>
      </c>
      <c r="L836" t="s">
        <v>253</v>
      </c>
      <c r="M836" t="s">
        <v>253</v>
      </c>
      <c r="N836" t="s">
        <v>253</v>
      </c>
    </row>
    <row r="837" spans="1:14" x14ac:dyDescent="0.25">
      <c r="A837">
        <v>2019</v>
      </c>
      <c r="B837" t="s">
        <v>240</v>
      </c>
      <c r="C837" t="str">
        <f t="shared" si="26"/>
        <v>NormandieSecrétaires</v>
      </c>
      <c r="D837" t="s">
        <v>85</v>
      </c>
      <c r="E837" s="2">
        <v>28</v>
      </c>
      <c r="F837" t="s">
        <v>13</v>
      </c>
      <c r="G837" s="20">
        <v>2</v>
      </c>
      <c r="H837" s="20" t="str">
        <f t="shared" si="27"/>
        <v>Faible</v>
      </c>
      <c r="I837" t="s">
        <v>256</v>
      </c>
      <c r="J837" t="s">
        <v>253</v>
      </c>
      <c r="K837" t="s">
        <v>256</v>
      </c>
      <c r="L837" t="s">
        <v>253</v>
      </c>
      <c r="M837" t="s">
        <v>253</v>
      </c>
      <c r="N837" t="s">
        <v>253</v>
      </c>
    </row>
    <row r="838" spans="1:14" x14ac:dyDescent="0.25">
      <c r="A838">
        <v>2019</v>
      </c>
      <c r="B838" t="s">
        <v>240</v>
      </c>
      <c r="C838" t="str">
        <f t="shared" si="26"/>
        <v>Hauts-de-FranceSecrétaires</v>
      </c>
      <c r="D838" t="s">
        <v>85</v>
      </c>
      <c r="E838" s="2">
        <v>32</v>
      </c>
      <c r="F838" t="s">
        <v>18</v>
      </c>
      <c r="G838" s="20">
        <v>2</v>
      </c>
      <c r="H838" s="20" t="str">
        <f t="shared" si="27"/>
        <v>Faible</v>
      </c>
      <c r="I838" t="s">
        <v>256</v>
      </c>
      <c r="J838" t="s">
        <v>253</v>
      </c>
      <c r="K838" t="s">
        <v>255</v>
      </c>
      <c r="L838" t="s">
        <v>253</v>
      </c>
      <c r="M838" t="s">
        <v>253</v>
      </c>
      <c r="N838" t="s">
        <v>253</v>
      </c>
    </row>
    <row r="839" spans="1:14" x14ac:dyDescent="0.25">
      <c r="A839">
        <v>2019</v>
      </c>
      <c r="B839" t="s">
        <v>240</v>
      </c>
      <c r="C839" t="str">
        <f t="shared" si="26"/>
        <v>Grand EstSecrétaires</v>
      </c>
      <c r="D839" t="s">
        <v>85</v>
      </c>
      <c r="E839" s="2">
        <v>44</v>
      </c>
      <c r="F839" t="s">
        <v>19</v>
      </c>
      <c r="G839" s="20">
        <v>3</v>
      </c>
      <c r="H839" s="20" t="str">
        <f t="shared" si="27"/>
        <v>Moyen</v>
      </c>
      <c r="I839" t="s">
        <v>256</v>
      </c>
      <c r="J839" t="s">
        <v>253</v>
      </c>
      <c r="K839" t="s">
        <v>256</v>
      </c>
      <c r="L839" t="s">
        <v>253</v>
      </c>
      <c r="M839" t="s">
        <v>253</v>
      </c>
      <c r="N839" t="s">
        <v>253</v>
      </c>
    </row>
    <row r="840" spans="1:14" x14ac:dyDescent="0.25">
      <c r="A840">
        <v>2019</v>
      </c>
      <c r="B840" t="s">
        <v>240</v>
      </c>
      <c r="C840" t="str">
        <f t="shared" si="26"/>
        <v>Pays de la LoireSecrétaires</v>
      </c>
      <c r="D840" t="s">
        <v>85</v>
      </c>
      <c r="E840" s="2">
        <v>52</v>
      </c>
      <c r="F840" t="s">
        <v>14</v>
      </c>
      <c r="G840" s="20">
        <v>2</v>
      </c>
      <c r="H840" s="20" t="str">
        <f t="shared" si="27"/>
        <v>Faible</v>
      </c>
      <c r="I840" t="s">
        <v>257</v>
      </c>
      <c r="J840" t="s">
        <v>253</v>
      </c>
      <c r="K840" t="s">
        <v>256</v>
      </c>
      <c r="L840" t="s">
        <v>253</v>
      </c>
      <c r="M840" t="s">
        <v>253</v>
      </c>
      <c r="N840" t="s">
        <v>253</v>
      </c>
    </row>
    <row r="841" spans="1:14" x14ac:dyDescent="0.25">
      <c r="A841">
        <v>2019</v>
      </c>
      <c r="B841" t="s">
        <v>188</v>
      </c>
      <c r="C841" t="str">
        <f t="shared" si="26"/>
        <v>BretagneAides à domicile</v>
      </c>
      <c r="D841" t="s">
        <v>46</v>
      </c>
      <c r="E841" s="2">
        <v>53</v>
      </c>
      <c r="F841" t="s">
        <v>9</v>
      </c>
      <c r="G841" s="20">
        <v>5</v>
      </c>
      <c r="H841" s="20" t="str">
        <f t="shared" si="27"/>
        <v>Très fort</v>
      </c>
      <c r="I841" t="s">
        <v>256</v>
      </c>
      <c r="J841" t="s">
        <v>254</v>
      </c>
      <c r="K841" t="s">
        <v>256</v>
      </c>
      <c r="L841" t="s">
        <v>254</v>
      </c>
      <c r="M841" t="s">
        <v>256</v>
      </c>
      <c r="N841" t="s">
        <v>253</v>
      </c>
    </row>
    <row r="842" spans="1:14" x14ac:dyDescent="0.25">
      <c r="A842">
        <v>2019</v>
      </c>
      <c r="B842" t="s">
        <v>240</v>
      </c>
      <c r="C842" t="str">
        <f t="shared" si="26"/>
        <v>Nouvelle AquitaineSecrétaires</v>
      </c>
      <c r="D842" t="s">
        <v>85</v>
      </c>
      <c r="E842" s="2">
        <v>75</v>
      </c>
      <c r="F842" t="s">
        <v>165</v>
      </c>
      <c r="G842" s="20">
        <v>2</v>
      </c>
      <c r="H842" s="20" t="str">
        <f t="shared" si="27"/>
        <v>Faible</v>
      </c>
      <c r="I842" t="s">
        <v>256</v>
      </c>
      <c r="J842" t="s">
        <v>253</v>
      </c>
      <c r="K842" t="s">
        <v>255</v>
      </c>
      <c r="L842" t="s">
        <v>253</v>
      </c>
      <c r="M842" t="s">
        <v>253</v>
      </c>
      <c r="N842" t="s">
        <v>253</v>
      </c>
    </row>
    <row r="843" spans="1:14" x14ac:dyDescent="0.25">
      <c r="A843">
        <v>2019</v>
      </c>
      <c r="B843" t="s">
        <v>240</v>
      </c>
      <c r="C843" t="str">
        <f t="shared" si="26"/>
        <v>OccitanieSecrétaires</v>
      </c>
      <c r="D843" t="s">
        <v>85</v>
      </c>
      <c r="E843" s="2">
        <v>76</v>
      </c>
      <c r="F843" t="s">
        <v>15</v>
      </c>
      <c r="G843" s="20">
        <v>1</v>
      </c>
      <c r="H843" s="20" t="str">
        <f t="shared" si="27"/>
        <v>Très faible</v>
      </c>
      <c r="I843" t="s">
        <v>256</v>
      </c>
      <c r="J843" t="s">
        <v>253</v>
      </c>
      <c r="K843" t="s">
        <v>256</v>
      </c>
      <c r="L843" t="s">
        <v>253</v>
      </c>
      <c r="M843" t="s">
        <v>253</v>
      </c>
      <c r="N843" t="s">
        <v>253</v>
      </c>
    </row>
    <row r="844" spans="1:14" x14ac:dyDescent="0.25">
      <c r="A844">
        <v>2019</v>
      </c>
      <c r="B844" t="s">
        <v>240</v>
      </c>
      <c r="C844" t="str">
        <f t="shared" si="26"/>
        <v>Auvergne-Rhône-AlpesSecrétaires</v>
      </c>
      <c r="D844" t="s">
        <v>85</v>
      </c>
      <c r="E844" s="2">
        <v>84</v>
      </c>
      <c r="F844" t="s">
        <v>7</v>
      </c>
      <c r="G844" s="20">
        <v>3</v>
      </c>
      <c r="H844" s="20" t="str">
        <f t="shared" si="27"/>
        <v>Moyen</v>
      </c>
      <c r="I844" t="s">
        <v>257</v>
      </c>
      <c r="J844" t="s">
        <v>253</v>
      </c>
      <c r="K844" t="s">
        <v>255</v>
      </c>
      <c r="L844" t="s">
        <v>253</v>
      </c>
      <c r="M844" t="s">
        <v>253</v>
      </c>
      <c r="N844" t="s">
        <v>253</v>
      </c>
    </row>
    <row r="845" spans="1:14" x14ac:dyDescent="0.25">
      <c r="A845">
        <v>2019</v>
      </c>
      <c r="B845" t="s">
        <v>188</v>
      </c>
      <c r="C845" t="str">
        <f t="shared" si="26"/>
        <v>Provence-Alpes-Côte d'AzurAides à domicile</v>
      </c>
      <c r="D845" t="s">
        <v>46</v>
      </c>
      <c r="E845" s="2">
        <v>93</v>
      </c>
      <c r="F845" t="s">
        <v>17</v>
      </c>
      <c r="G845" s="20">
        <v>5</v>
      </c>
      <c r="H845" s="20" t="str">
        <f t="shared" si="27"/>
        <v>Très fort</v>
      </c>
      <c r="I845" t="s">
        <v>256</v>
      </c>
      <c r="J845" t="s">
        <v>254</v>
      </c>
      <c r="K845" t="s">
        <v>256</v>
      </c>
      <c r="L845" t="s">
        <v>254</v>
      </c>
      <c r="M845" t="s">
        <v>256</v>
      </c>
      <c r="N845" t="s">
        <v>253</v>
      </c>
    </row>
    <row r="846" spans="1:14" x14ac:dyDescent="0.25">
      <c r="A846">
        <v>2019</v>
      </c>
      <c r="B846" t="s">
        <v>188</v>
      </c>
      <c r="C846" t="str">
        <f t="shared" si="26"/>
        <v>CorseAides à domicile</v>
      </c>
      <c r="D846" t="s">
        <v>46</v>
      </c>
      <c r="E846" s="2">
        <v>94</v>
      </c>
      <c r="F846" t="s">
        <v>11</v>
      </c>
      <c r="G846" s="20">
        <v>5</v>
      </c>
      <c r="H846" s="20" t="str">
        <f t="shared" si="27"/>
        <v>Très fort</v>
      </c>
      <c r="I846" t="s">
        <v>255</v>
      </c>
      <c r="J846" t="s">
        <v>257</v>
      </c>
      <c r="K846" t="s">
        <v>256</v>
      </c>
      <c r="L846" t="s">
        <v>254</v>
      </c>
      <c r="M846" t="s">
        <v>256</v>
      </c>
      <c r="N846" t="s">
        <v>253</v>
      </c>
    </row>
    <row r="847" spans="1:14" x14ac:dyDescent="0.25">
      <c r="A847">
        <v>2019</v>
      </c>
      <c r="B847" t="s">
        <v>241</v>
      </c>
      <c r="C847" t="str">
        <f t="shared" si="26"/>
        <v>Île-de-FranceSecrétaires de direction</v>
      </c>
      <c r="D847" t="s">
        <v>88</v>
      </c>
      <c r="E847" s="2">
        <v>11</v>
      </c>
      <c r="F847" t="s">
        <v>12</v>
      </c>
      <c r="G847" s="20">
        <v>3</v>
      </c>
      <c r="H847" s="20" t="str">
        <f t="shared" si="27"/>
        <v>Moyen</v>
      </c>
      <c r="I847" t="s">
        <v>257</v>
      </c>
      <c r="J847" t="s">
        <v>256</v>
      </c>
      <c r="K847" t="s">
        <v>253</v>
      </c>
      <c r="L847" t="s">
        <v>253</v>
      </c>
      <c r="M847" t="s">
        <v>255</v>
      </c>
      <c r="N847" t="s">
        <v>256</v>
      </c>
    </row>
    <row r="848" spans="1:14" x14ac:dyDescent="0.25">
      <c r="A848">
        <v>2019</v>
      </c>
      <c r="B848" t="s">
        <v>241</v>
      </c>
      <c r="C848" t="str">
        <f t="shared" si="26"/>
        <v>Centre-Val de LoireSecrétaires de direction</v>
      </c>
      <c r="D848" t="s">
        <v>88</v>
      </c>
      <c r="E848" s="2">
        <v>24</v>
      </c>
      <c r="F848" t="s">
        <v>10</v>
      </c>
      <c r="G848" s="20">
        <v>3</v>
      </c>
      <c r="H848" s="20" t="str">
        <f t="shared" si="27"/>
        <v>Moyen</v>
      </c>
      <c r="I848" t="s">
        <v>254</v>
      </c>
      <c r="J848" t="s">
        <v>255</v>
      </c>
      <c r="K848" t="s">
        <v>255</v>
      </c>
      <c r="L848" t="s">
        <v>253</v>
      </c>
      <c r="M848" t="s">
        <v>255</v>
      </c>
      <c r="N848" t="s">
        <v>256</v>
      </c>
    </row>
    <row r="849" spans="1:14" x14ac:dyDescent="0.25">
      <c r="A849">
        <v>2019</v>
      </c>
      <c r="B849" t="s">
        <v>241</v>
      </c>
      <c r="C849" t="str">
        <f t="shared" si="26"/>
        <v>Bourgogne-Franche-ComtéSecrétaires de direction</v>
      </c>
      <c r="D849" t="s">
        <v>88</v>
      </c>
      <c r="E849" s="2">
        <v>27</v>
      </c>
      <c r="F849" t="s">
        <v>8</v>
      </c>
      <c r="G849" s="20">
        <v>3</v>
      </c>
      <c r="H849" s="20" t="str">
        <f t="shared" si="27"/>
        <v>Moyen</v>
      </c>
      <c r="I849" t="s">
        <v>256</v>
      </c>
      <c r="J849" t="s">
        <v>255</v>
      </c>
      <c r="K849" t="s">
        <v>255</v>
      </c>
      <c r="L849" t="s">
        <v>253</v>
      </c>
      <c r="M849" t="s">
        <v>255</v>
      </c>
      <c r="N849" t="s">
        <v>256</v>
      </c>
    </row>
    <row r="850" spans="1:14" x14ac:dyDescent="0.25">
      <c r="A850">
        <v>2019</v>
      </c>
      <c r="B850" t="s">
        <v>241</v>
      </c>
      <c r="C850" t="str">
        <f t="shared" si="26"/>
        <v>NormandieSecrétaires de direction</v>
      </c>
      <c r="D850" t="s">
        <v>88</v>
      </c>
      <c r="E850" s="2">
        <v>28</v>
      </c>
      <c r="F850" t="s">
        <v>13</v>
      </c>
      <c r="G850" s="20">
        <v>3</v>
      </c>
      <c r="H850" s="20" t="str">
        <f t="shared" si="27"/>
        <v>Moyen</v>
      </c>
      <c r="I850" t="s">
        <v>256</v>
      </c>
      <c r="J850" t="s">
        <v>255</v>
      </c>
      <c r="K850" t="s">
        <v>255</v>
      </c>
      <c r="L850" t="s">
        <v>253</v>
      </c>
      <c r="M850" t="s">
        <v>255</v>
      </c>
      <c r="N850" t="s">
        <v>256</v>
      </c>
    </row>
    <row r="851" spans="1:14" x14ac:dyDescent="0.25">
      <c r="A851">
        <v>2019</v>
      </c>
      <c r="B851" t="s">
        <v>241</v>
      </c>
      <c r="C851" t="str">
        <f t="shared" si="26"/>
        <v>Hauts-de-FranceSecrétaires de direction</v>
      </c>
      <c r="D851" t="s">
        <v>88</v>
      </c>
      <c r="E851" s="2">
        <v>32</v>
      </c>
      <c r="F851" t="s">
        <v>18</v>
      </c>
      <c r="G851" s="20">
        <v>3</v>
      </c>
      <c r="H851" s="20" t="str">
        <f t="shared" si="27"/>
        <v>Moyen</v>
      </c>
      <c r="I851" t="s">
        <v>256</v>
      </c>
      <c r="J851" t="s">
        <v>255</v>
      </c>
      <c r="K851" t="s">
        <v>255</v>
      </c>
      <c r="L851" t="s">
        <v>253</v>
      </c>
      <c r="M851" t="s">
        <v>255</v>
      </c>
      <c r="N851" t="s">
        <v>256</v>
      </c>
    </row>
    <row r="852" spans="1:14" x14ac:dyDescent="0.25">
      <c r="A852">
        <v>2019</v>
      </c>
      <c r="B852" t="s">
        <v>241</v>
      </c>
      <c r="C852" t="str">
        <f t="shared" si="26"/>
        <v>Grand EstSecrétaires de direction</v>
      </c>
      <c r="D852" t="s">
        <v>88</v>
      </c>
      <c r="E852" s="2">
        <v>44</v>
      </c>
      <c r="F852" t="s">
        <v>19</v>
      </c>
      <c r="G852" s="20">
        <v>2</v>
      </c>
      <c r="H852" s="20" t="str">
        <f t="shared" si="27"/>
        <v>Faible</v>
      </c>
      <c r="I852" t="s">
        <v>254</v>
      </c>
      <c r="J852" t="s">
        <v>256</v>
      </c>
      <c r="K852" t="s">
        <v>255</v>
      </c>
      <c r="L852" t="s">
        <v>253</v>
      </c>
      <c r="M852" t="s">
        <v>255</v>
      </c>
      <c r="N852" t="s">
        <v>256</v>
      </c>
    </row>
    <row r="853" spans="1:14" x14ac:dyDescent="0.25">
      <c r="A853">
        <v>2019</v>
      </c>
      <c r="B853" t="s">
        <v>241</v>
      </c>
      <c r="C853" t="str">
        <f t="shared" si="26"/>
        <v>Pays de la LoireSecrétaires de direction</v>
      </c>
      <c r="D853" t="s">
        <v>88</v>
      </c>
      <c r="E853" s="2">
        <v>52</v>
      </c>
      <c r="F853" t="s">
        <v>14</v>
      </c>
      <c r="G853" s="20">
        <v>3</v>
      </c>
      <c r="H853" s="20" t="str">
        <f t="shared" si="27"/>
        <v>Moyen</v>
      </c>
      <c r="I853" t="s">
        <v>257</v>
      </c>
      <c r="J853" t="s">
        <v>255</v>
      </c>
      <c r="K853" t="s">
        <v>253</v>
      </c>
      <c r="L853" t="s">
        <v>253</v>
      </c>
      <c r="M853" t="s">
        <v>255</v>
      </c>
      <c r="N853" t="s">
        <v>256</v>
      </c>
    </row>
    <row r="854" spans="1:14" x14ac:dyDescent="0.25">
      <c r="A854">
        <v>2019</v>
      </c>
      <c r="B854" t="s">
        <v>192</v>
      </c>
      <c r="C854" t="str">
        <f t="shared" si="26"/>
        <v>BretagneAssistantes maternelles</v>
      </c>
      <c r="D854" t="s">
        <v>56</v>
      </c>
      <c r="E854" s="2">
        <v>53</v>
      </c>
      <c r="F854" t="s">
        <v>9</v>
      </c>
      <c r="G854" s="20">
        <v>5</v>
      </c>
      <c r="H854" s="20" t="str">
        <f t="shared" si="27"/>
        <v>Très fort</v>
      </c>
      <c r="I854" t="s">
        <v>255</v>
      </c>
      <c r="J854" t="s">
        <v>256</v>
      </c>
      <c r="K854" t="s">
        <v>254</v>
      </c>
      <c r="L854" t="s">
        <v>255</v>
      </c>
      <c r="M854" t="s">
        <v>257</v>
      </c>
      <c r="N854" t="s">
        <v>253</v>
      </c>
    </row>
    <row r="855" spans="1:14" x14ac:dyDescent="0.25">
      <c r="A855">
        <v>2019</v>
      </c>
      <c r="B855" t="s">
        <v>241</v>
      </c>
      <c r="C855" t="str">
        <f t="shared" si="26"/>
        <v>Nouvelle AquitaineSecrétaires de direction</v>
      </c>
      <c r="D855" t="s">
        <v>88</v>
      </c>
      <c r="E855" s="2">
        <v>75</v>
      </c>
      <c r="F855" t="s">
        <v>165</v>
      </c>
      <c r="G855" s="20">
        <v>2</v>
      </c>
      <c r="H855" s="20" t="str">
        <f t="shared" si="27"/>
        <v>Faible</v>
      </c>
      <c r="I855" t="s">
        <v>256</v>
      </c>
      <c r="J855" t="s">
        <v>255</v>
      </c>
      <c r="K855" t="s">
        <v>255</v>
      </c>
      <c r="L855" t="s">
        <v>253</v>
      </c>
      <c r="M855" t="s">
        <v>255</v>
      </c>
      <c r="N855" t="s">
        <v>256</v>
      </c>
    </row>
    <row r="856" spans="1:14" x14ac:dyDescent="0.25">
      <c r="A856">
        <v>2019</v>
      </c>
      <c r="B856" t="s">
        <v>241</v>
      </c>
      <c r="C856" t="str">
        <f t="shared" si="26"/>
        <v>OccitanieSecrétaires de direction</v>
      </c>
      <c r="D856" t="s">
        <v>88</v>
      </c>
      <c r="E856" s="2">
        <v>76</v>
      </c>
      <c r="F856" t="s">
        <v>15</v>
      </c>
      <c r="G856" s="20">
        <v>1</v>
      </c>
      <c r="H856" s="20" t="str">
        <f t="shared" si="27"/>
        <v>Très faible</v>
      </c>
      <c r="I856" t="s">
        <v>256</v>
      </c>
      <c r="J856" t="s">
        <v>255</v>
      </c>
      <c r="K856" t="s">
        <v>255</v>
      </c>
      <c r="L856" t="s">
        <v>253</v>
      </c>
      <c r="M856" t="s">
        <v>255</v>
      </c>
      <c r="N856" t="s">
        <v>256</v>
      </c>
    </row>
    <row r="857" spans="1:14" x14ac:dyDescent="0.25">
      <c r="A857">
        <v>2019</v>
      </c>
      <c r="B857" t="s">
        <v>241</v>
      </c>
      <c r="C857" t="str">
        <f t="shared" si="26"/>
        <v>Auvergne-Rhône-AlpesSecrétaires de direction</v>
      </c>
      <c r="D857" t="s">
        <v>88</v>
      </c>
      <c r="E857" s="2">
        <v>84</v>
      </c>
      <c r="F857" t="s">
        <v>7</v>
      </c>
      <c r="G857" s="20">
        <v>3</v>
      </c>
      <c r="H857" s="20" t="str">
        <f t="shared" si="27"/>
        <v>Moyen</v>
      </c>
      <c r="I857" t="s">
        <v>257</v>
      </c>
      <c r="J857" t="s">
        <v>255</v>
      </c>
      <c r="K857" t="s">
        <v>255</v>
      </c>
      <c r="L857" t="s">
        <v>253</v>
      </c>
      <c r="M857" t="s">
        <v>255</v>
      </c>
      <c r="N857" t="s">
        <v>256</v>
      </c>
    </row>
    <row r="858" spans="1:14" x14ac:dyDescent="0.25">
      <c r="A858">
        <v>2019</v>
      </c>
      <c r="B858" t="s">
        <v>192</v>
      </c>
      <c r="C858" t="str">
        <f t="shared" si="26"/>
        <v>Provence-Alpes-Côte d'AzurAssistantes maternelles</v>
      </c>
      <c r="D858" t="s">
        <v>56</v>
      </c>
      <c r="E858" s="2">
        <v>93</v>
      </c>
      <c r="F858" t="s">
        <v>17</v>
      </c>
      <c r="G858" s="20">
        <v>5</v>
      </c>
      <c r="H858" s="20" t="str">
        <f t="shared" si="27"/>
        <v>Très fort</v>
      </c>
      <c r="I858" t="s">
        <v>254</v>
      </c>
      <c r="J858" t="s">
        <v>253</v>
      </c>
      <c r="K858" t="s">
        <v>254</v>
      </c>
      <c r="L858" t="s">
        <v>255</v>
      </c>
      <c r="M858" t="s">
        <v>257</v>
      </c>
      <c r="N858" t="s">
        <v>253</v>
      </c>
    </row>
    <row r="859" spans="1:14" x14ac:dyDescent="0.25">
      <c r="A859">
        <v>2019</v>
      </c>
      <c r="B859" t="s">
        <v>192</v>
      </c>
      <c r="C859" t="str">
        <f t="shared" si="26"/>
        <v>CorseAssistantes maternelles</v>
      </c>
      <c r="D859" t="s">
        <v>56</v>
      </c>
      <c r="E859" s="2">
        <v>94</v>
      </c>
      <c r="F859" t="s">
        <v>11</v>
      </c>
      <c r="G859" s="20">
        <v>3</v>
      </c>
      <c r="H859" s="20" t="str">
        <f t="shared" si="27"/>
        <v>Moyen</v>
      </c>
      <c r="I859" t="s">
        <v>253</v>
      </c>
      <c r="J859" t="s">
        <v>255</v>
      </c>
      <c r="K859" t="s">
        <v>256</v>
      </c>
      <c r="L859" t="s">
        <v>255</v>
      </c>
      <c r="M859" t="s">
        <v>257</v>
      </c>
      <c r="N859" t="s">
        <v>253</v>
      </c>
    </row>
    <row r="860" spans="1:14" x14ac:dyDescent="0.25">
      <c r="A860">
        <v>2019</v>
      </c>
      <c r="B860" t="s">
        <v>245</v>
      </c>
      <c r="C860" t="str">
        <f t="shared" si="26"/>
        <v>Île-de-FranceTechniciens de la banque et des assurances</v>
      </c>
      <c r="D860" t="s">
        <v>122</v>
      </c>
      <c r="E860" s="2">
        <v>11</v>
      </c>
      <c r="F860" t="s">
        <v>12</v>
      </c>
      <c r="G860" s="20">
        <v>4</v>
      </c>
      <c r="H860" s="20" t="str">
        <f t="shared" si="27"/>
        <v>Fort</v>
      </c>
      <c r="I860" t="s">
        <v>255</v>
      </c>
      <c r="J860" t="s">
        <v>257</v>
      </c>
      <c r="K860" t="s">
        <v>255</v>
      </c>
      <c r="L860" t="s">
        <v>253</v>
      </c>
      <c r="M860" t="s">
        <v>254</v>
      </c>
      <c r="N860" t="s">
        <v>254</v>
      </c>
    </row>
    <row r="861" spans="1:14" x14ac:dyDescent="0.25">
      <c r="A861">
        <v>2019</v>
      </c>
      <c r="B861" t="s">
        <v>245</v>
      </c>
      <c r="C861" t="str">
        <f t="shared" si="26"/>
        <v>Centre-Val de LoireTechniciens de la banque et des assurances</v>
      </c>
      <c r="D861" t="s">
        <v>122</v>
      </c>
      <c r="E861" s="2">
        <v>24</v>
      </c>
      <c r="F861" t="s">
        <v>10</v>
      </c>
      <c r="G861" s="20">
        <v>4</v>
      </c>
      <c r="H861" s="20" t="str">
        <f t="shared" si="27"/>
        <v>Fort</v>
      </c>
      <c r="I861" t="s">
        <v>255</v>
      </c>
      <c r="J861" t="s">
        <v>257</v>
      </c>
      <c r="K861" t="s">
        <v>253</v>
      </c>
      <c r="L861" t="s">
        <v>253</v>
      </c>
      <c r="M861" t="s">
        <v>254</v>
      </c>
      <c r="N861" t="s">
        <v>254</v>
      </c>
    </row>
    <row r="862" spans="1:14" x14ac:dyDescent="0.25">
      <c r="A862">
        <v>2019</v>
      </c>
      <c r="B862" t="s">
        <v>245</v>
      </c>
      <c r="C862" t="str">
        <f t="shared" si="26"/>
        <v>Bourgogne-Franche-ComtéTechniciens de la banque et des assurances</v>
      </c>
      <c r="D862" t="s">
        <v>122</v>
      </c>
      <c r="E862" s="2">
        <v>27</v>
      </c>
      <c r="F862" t="s">
        <v>8</v>
      </c>
      <c r="G862" s="20">
        <v>5</v>
      </c>
      <c r="H862" s="20" t="str">
        <f t="shared" si="27"/>
        <v>Très fort</v>
      </c>
      <c r="I862" t="s">
        <v>253</v>
      </c>
      <c r="J862" t="s">
        <v>257</v>
      </c>
      <c r="K862" t="s">
        <v>253</v>
      </c>
      <c r="L862" t="s">
        <v>253</v>
      </c>
      <c r="M862" t="s">
        <v>254</v>
      </c>
      <c r="N862" t="s">
        <v>254</v>
      </c>
    </row>
    <row r="863" spans="1:14" x14ac:dyDescent="0.25">
      <c r="A863">
        <v>2019</v>
      </c>
      <c r="B863" t="s">
        <v>245</v>
      </c>
      <c r="C863" t="str">
        <f t="shared" si="26"/>
        <v>NormandieTechniciens de la banque et des assurances</v>
      </c>
      <c r="D863" t="s">
        <v>122</v>
      </c>
      <c r="E863" s="2">
        <v>28</v>
      </c>
      <c r="F863" t="s">
        <v>13</v>
      </c>
      <c r="G863" s="20">
        <v>4</v>
      </c>
      <c r="H863" s="20" t="str">
        <f t="shared" si="27"/>
        <v>Fort</v>
      </c>
      <c r="I863" t="s">
        <v>255</v>
      </c>
      <c r="J863" t="s">
        <v>257</v>
      </c>
      <c r="K863" t="s">
        <v>253</v>
      </c>
      <c r="L863" t="s">
        <v>253</v>
      </c>
      <c r="M863" t="s">
        <v>254</v>
      </c>
      <c r="N863" t="s">
        <v>254</v>
      </c>
    </row>
    <row r="864" spans="1:14" x14ac:dyDescent="0.25">
      <c r="A864">
        <v>2019</v>
      </c>
      <c r="B864" t="s">
        <v>245</v>
      </c>
      <c r="C864" t="str">
        <f t="shared" si="26"/>
        <v>Hauts-de-FranceTechniciens de la banque et des assurances</v>
      </c>
      <c r="D864" t="s">
        <v>122</v>
      </c>
      <c r="E864" s="2">
        <v>32</v>
      </c>
      <c r="F864" t="s">
        <v>18</v>
      </c>
      <c r="G864" s="20">
        <v>5</v>
      </c>
      <c r="H864" s="20" t="str">
        <f t="shared" si="27"/>
        <v>Très fort</v>
      </c>
      <c r="I864" t="s">
        <v>255</v>
      </c>
      <c r="J864" t="s">
        <v>257</v>
      </c>
      <c r="K864" t="s">
        <v>253</v>
      </c>
      <c r="L864" t="s">
        <v>253</v>
      </c>
      <c r="M864" t="s">
        <v>254</v>
      </c>
      <c r="N864" t="s">
        <v>254</v>
      </c>
    </row>
    <row r="865" spans="1:14" x14ac:dyDescent="0.25">
      <c r="A865">
        <v>2019</v>
      </c>
      <c r="B865" t="s">
        <v>245</v>
      </c>
      <c r="C865" t="str">
        <f t="shared" si="26"/>
        <v>Grand EstTechniciens de la banque et des assurances</v>
      </c>
      <c r="D865" t="s">
        <v>122</v>
      </c>
      <c r="E865" s="2">
        <v>44</v>
      </c>
      <c r="F865" t="s">
        <v>19</v>
      </c>
      <c r="G865" s="20">
        <v>5</v>
      </c>
      <c r="H865" s="20" t="str">
        <f t="shared" si="27"/>
        <v>Très fort</v>
      </c>
      <c r="I865" t="s">
        <v>255</v>
      </c>
      <c r="J865" t="s">
        <v>257</v>
      </c>
      <c r="K865" t="s">
        <v>253</v>
      </c>
      <c r="L865" t="s">
        <v>253</v>
      </c>
      <c r="M865" t="s">
        <v>254</v>
      </c>
      <c r="N865" t="s">
        <v>254</v>
      </c>
    </row>
    <row r="866" spans="1:14" x14ac:dyDescent="0.25">
      <c r="A866">
        <v>2019</v>
      </c>
      <c r="B866" t="s">
        <v>245</v>
      </c>
      <c r="C866" t="str">
        <f t="shared" si="26"/>
        <v>Pays de la LoireTechniciens de la banque et des assurances</v>
      </c>
      <c r="D866" t="s">
        <v>122</v>
      </c>
      <c r="E866" s="2">
        <v>52</v>
      </c>
      <c r="F866" t="s">
        <v>14</v>
      </c>
      <c r="G866" s="20">
        <v>5</v>
      </c>
      <c r="H866" s="20" t="str">
        <f t="shared" si="27"/>
        <v>Très fort</v>
      </c>
      <c r="I866" t="s">
        <v>255</v>
      </c>
      <c r="J866" t="s">
        <v>257</v>
      </c>
      <c r="K866" t="s">
        <v>253</v>
      </c>
      <c r="L866" t="s">
        <v>253</v>
      </c>
      <c r="M866" t="s">
        <v>254</v>
      </c>
      <c r="N866" t="s">
        <v>254</v>
      </c>
    </row>
    <row r="867" spans="1:14" x14ac:dyDescent="0.25">
      <c r="A867">
        <v>2019</v>
      </c>
      <c r="B867" t="s">
        <v>181</v>
      </c>
      <c r="C867" t="str">
        <f t="shared" si="26"/>
        <v>BretagneAgents de gardiennage et de sécurité</v>
      </c>
      <c r="D867" t="s">
        <v>67</v>
      </c>
      <c r="E867" s="2">
        <v>53</v>
      </c>
      <c r="F867" t="s">
        <v>9</v>
      </c>
      <c r="G867" s="20">
        <v>4</v>
      </c>
      <c r="H867" s="20" t="str">
        <f t="shared" si="27"/>
        <v>Fort</v>
      </c>
      <c r="I867" t="s">
        <v>257</v>
      </c>
      <c r="J867" t="s">
        <v>255</v>
      </c>
      <c r="K867" t="s">
        <v>256</v>
      </c>
      <c r="L867" t="s">
        <v>256</v>
      </c>
      <c r="M867" t="s">
        <v>256</v>
      </c>
      <c r="N867" t="s">
        <v>253</v>
      </c>
    </row>
    <row r="868" spans="1:14" x14ac:dyDescent="0.25">
      <c r="A868">
        <v>2019</v>
      </c>
      <c r="B868" t="s">
        <v>245</v>
      </c>
      <c r="C868" t="str">
        <f t="shared" si="26"/>
        <v>Nouvelle AquitaineTechniciens de la banque et des assurances</v>
      </c>
      <c r="D868" t="s">
        <v>122</v>
      </c>
      <c r="E868" s="2">
        <v>75</v>
      </c>
      <c r="F868" t="s">
        <v>165</v>
      </c>
      <c r="G868" s="20">
        <v>3</v>
      </c>
      <c r="H868" s="20" t="str">
        <f t="shared" si="27"/>
        <v>Moyen</v>
      </c>
      <c r="I868" t="s">
        <v>253</v>
      </c>
      <c r="J868" t="s">
        <v>257</v>
      </c>
      <c r="K868" t="s">
        <v>253</v>
      </c>
      <c r="L868" t="s">
        <v>253</v>
      </c>
      <c r="M868" t="s">
        <v>254</v>
      </c>
      <c r="N868" t="s">
        <v>254</v>
      </c>
    </row>
    <row r="869" spans="1:14" x14ac:dyDescent="0.25">
      <c r="A869">
        <v>2019</v>
      </c>
      <c r="B869" t="s">
        <v>245</v>
      </c>
      <c r="C869" t="str">
        <f t="shared" si="26"/>
        <v>OccitanieTechniciens de la banque et des assurances</v>
      </c>
      <c r="D869" t="s">
        <v>122</v>
      </c>
      <c r="E869" s="2">
        <v>76</v>
      </c>
      <c r="F869" t="s">
        <v>15</v>
      </c>
      <c r="G869" s="20">
        <v>4</v>
      </c>
      <c r="H869" s="20" t="str">
        <f t="shared" si="27"/>
        <v>Fort</v>
      </c>
      <c r="I869" t="s">
        <v>253</v>
      </c>
      <c r="J869" t="s">
        <v>257</v>
      </c>
      <c r="K869" t="s">
        <v>253</v>
      </c>
      <c r="L869" t="s">
        <v>253</v>
      </c>
      <c r="M869" t="s">
        <v>254</v>
      </c>
      <c r="N869" t="s">
        <v>254</v>
      </c>
    </row>
    <row r="870" spans="1:14" x14ac:dyDescent="0.25">
      <c r="A870">
        <v>2019</v>
      </c>
      <c r="B870" t="s">
        <v>245</v>
      </c>
      <c r="C870" t="str">
        <f t="shared" si="26"/>
        <v>Auvergne-Rhône-AlpesTechniciens de la banque et des assurances</v>
      </c>
      <c r="D870" t="s">
        <v>122</v>
      </c>
      <c r="E870" s="2">
        <v>84</v>
      </c>
      <c r="F870" t="s">
        <v>7</v>
      </c>
      <c r="G870" s="20">
        <v>4</v>
      </c>
      <c r="H870" s="20" t="str">
        <f t="shared" si="27"/>
        <v>Fort</v>
      </c>
      <c r="I870" t="s">
        <v>255</v>
      </c>
      <c r="J870" t="s">
        <v>257</v>
      </c>
      <c r="K870" t="s">
        <v>253</v>
      </c>
      <c r="L870" t="s">
        <v>253</v>
      </c>
      <c r="M870" t="s">
        <v>254</v>
      </c>
      <c r="N870" t="s">
        <v>254</v>
      </c>
    </row>
    <row r="871" spans="1:14" x14ac:dyDescent="0.25">
      <c r="A871">
        <v>2019</v>
      </c>
      <c r="B871" t="s">
        <v>181</v>
      </c>
      <c r="C871" t="str">
        <f t="shared" si="26"/>
        <v>Provence-Alpes-Côte d'AzurAgents de gardiennage et de sécurité</v>
      </c>
      <c r="D871" t="s">
        <v>67</v>
      </c>
      <c r="E871" s="2">
        <v>93</v>
      </c>
      <c r="F871" t="s">
        <v>17</v>
      </c>
      <c r="G871" s="20">
        <v>3</v>
      </c>
      <c r="H871" s="20" t="str">
        <f t="shared" si="27"/>
        <v>Moyen</v>
      </c>
      <c r="I871" t="s">
        <v>257</v>
      </c>
      <c r="J871" t="s">
        <v>253</v>
      </c>
      <c r="K871" t="s">
        <v>256</v>
      </c>
      <c r="L871" t="s">
        <v>254</v>
      </c>
      <c r="M871" t="s">
        <v>256</v>
      </c>
      <c r="N871" t="s">
        <v>253</v>
      </c>
    </row>
    <row r="872" spans="1:14" x14ac:dyDescent="0.25">
      <c r="A872">
        <v>2019</v>
      </c>
      <c r="B872" t="s">
        <v>181</v>
      </c>
      <c r="C872" t="str">
        <f t="shared" si="26"/>
        <v>CorseAgents de gardiennage et de sécurité</v>
      </c>
      <c r="D872" t="s">
        <v>67</v>
      </c>
      <c r="E872" s="2">
        <v>94</v>
      </c>
      <c r="F872" t="s">
        <v>11</v>
      </c>
      <c r="G872" s="20">
        <v>5</v>
      </c>
      <c r="H872" s="20" t="str">
        <f t="shared" si="27"/>
        <v>Très fort</v>
      </c>
      <c r="I872" t="s">
        <v>256</v>
      </c>
      <c r="J872" t="s">
        <v>255</v>
      </c>
      <c r="K872" t="s">
        <v>257</v>
      </c>
      <c r="L872" t="s">
        <v>256</v>
      </c>
      <c r="M872" t="s">
        <v>256</v>
      </c>
      <c r="N872" t="s">
        <v>253</v>
      </c>
    </row>
    <row r="873" spans="1:14" x14ac:dyDescent="0.25">
      <c r="A873">
        <v>2019</v>
      </c>
      <c r="B873" t="s">
        <v>243</v>
      </c>
      <c r="C873" t="str">
        <f t="shared" si="26"/>
        <v>Île-de-FranceTechniciens de l'informatique</v>
      </c>
      <c r="D873" t="s">
        <v>114</v>
      </c>
      <c r="E873" s="2">
        <v>11</v>
      </c>
      <c r="F873" t="s">
        <v>12</v>
      </c>
      <c r="G873" s="20">
        <v>5</v>
      </c>
      <c r="H873" s="20" t="str">
        <f t="shared" si="27"/>
        <v>Très fort</v>
      </c>
      <c r="I873" t="s">
        <v>257</v>
      </c>
      <c r="J873" t="s">
        <v>254</v>
      </c>
      <c r="K873" t="s">
        <v>253</v>
      </c>
      <c r="L873" t="s">
        <v>253</v>
      </c>
      <c r="M873" t="s">
        <v>254</v>
      </c>
      <c r="N873" t="s">
        <v>257</v>
      </c>
    </row>
    <row r="874" spans="1:14" x14ac:dyDescent="0.25">
      <c r="A874">
        <v>2019</v>
      </c>
      <c r="B874" t="s">
        <v>243</v>
      </c>
      <c r="C874" t="str">
        <f t="shared" si="26"/>
        <v>Centre-Val de LoireTechniciens de l'informatique</v>
      </c>
      <c r="D874" t="s">
        <v>114</v>
      </c>
      <c r="E874" s="2">
        <v>24</v>
      </c>
      <c r="F874" t="s">
        <v>10</v>
      </c>
      <c r="G874" s="20">
        <v>5</v>
      </c>
      <c r="H874" s="20" t="str">
        <f t="shared" si="27"/>
        <v>Très fort</v>
      </c>
      <c r="I874" t="s">
        <v>256</v>
      </c>
      <c r="J874" t="s">
        <v>256</v>
      </c>
      <c r="K874" t="s">
        <v>253</v>
      </c>
      <c r="L874" t="s">
        <v>253</v>
      </c>
      <c r="M874" t="s">
        <v>254</v>
      </c>
      <c r="N874" t="s">
        <v>257</v>
      </c>
    </row>
    <row r="875" spans="1:14" x14ac:dyDescent="0.25">
      <c r="A875">
        <v>2019</v>
      </c>
      <c r="B875" t="s">
        <v>243</v>
      </c>
      <c r="C875" t="str">
        <f t="shared" si="26"/>
        <v>Bourgogne-Franche-ComtéTechniciens de l'informatique</v>
      </c>
      <c r="D875" t="s">
        <v>114</v>
      </c>
      <c r="E875" s="2">
        <v>27</v>
      </c>
      <c r="F875" t="s">
        <v>8</v>
      </c>
      <c r="G875" s="20">
        <v>5</v>
      </c>
      <c r="H875" s="20" t="str">
        <f t="shared" si="27"/>
        <v>Très fort</v>
      </c>
      <c r="I875" t="s">
        <v>256</v>
      </c>
      <c r="J875" t="s">
        <v>256</v>
      </c>
      <c r="K875" t="s">
        <v>253</v>
      </c>
      <c r="L875" t="s">
        <v>253</v>
      </c>
      <c r="M875" t="s">
        <v>254</v>
      </c>
      <c r="N875" t="s">
        <v>257</v>
      </c>
    </row>
    <row r="876" spans="1:14" x14ac:dyDescent="0.25">
      <c r="A876">
        <v>2019</v>
      </c>
      <c r="B876" t="s">
        <v>243</v>
      </c>
      <c r="C876" t="str">
        <f t="shared" si="26"/>
        <v>NormandieTechniciens de l'informatique</v>
      </c>
      <c r="D876" t="s">
        <v>114</v>
      </c>
      <c r="E876" s="2">
        <v>28</v>
      </c>
      <c r="F876" t="s">
        <v>13</v>
      </c>
      <c r="G876" s="20">
        <v>5</v>
      </c>
      <c r="H876" s="20" t="str">
        <f t="shared" si="27"/>
        <v>Très fort</v>
      </c>
      <c r="I876" t="s">
        <v>255</v>
      </c>
      <c r="J876" t="s">
        <v>256</v>
      </c>
      <c r="K876" t="s">
        <v>253</v>
      </c>
      <c r="L876" t="s">
        <v>253</v>
      </c>
      <c r="M876" t="s">
        <v>254</v>
      </c>
      <c r="N876" t="s">
        <v>257</v>
      </c>
    </row>
    <row r="877" spans="1:14" x14ac:dyDescent="0.25">
      <c r="A877">
        <v>2019</v>
      </c>
      <c r="B877" t="s">
        <v>243</v>
      </c>
      <c r="C877" t="str">
        <f t="shared" si="26"/>
        <v>Hauts-de-FranceTechniciens de l'informatique</v>
      </c>
      <c r="D877" t="s">
        <v>114</v>
      </c>
      <c r="E877" s="2">
        <v>32</v>
      </c>
      <c r="F877" t="s">
        <v>18</v>
      </c>
      <c r="G877" s="20">
        <v>5</v>
      </c>
      <c r="H877" s="20" t="str">
        <f t="shared" si="27"/>
        <v>Très fort</v>
      </c>
      <c r="I877" t="s">
        <v>254</v>
      </c>
      <c r="J877" t="s">
        <v>256</v>
      </c>
      <c r="K877" t="s">
        <v>253</v>
      </c>
      <c r="L877" t="s">
        <v>253</v>
      </c>
      <c r="M877" t="s">
        <v>254</v>
      </c>
      <c r="N877" t="s">
        <v>257</v>
      </c>
    </row>
    <row r="878" spans="1:14" x14ac:dyDescent="0.25">
      <c r="A878">
        <v>2019</v>
      </c>
      <c r="B878" t="s">
        <v>243</v>
      </c>
      <c r="C878" t="str">
        <f t="shared" si="26"/>
        <v>Grand EstTechniciens de l'informatique</v>
      </c>
      <c r="D878" t="s">
        <v>114</v>
      </c>
      <c r="E878" s="2">
        <v>44</v>
      </c>
      <c r="F878" t="s">
        <v>19</v>
      </c>
      <c r="G878" s="20">
        <v>5</v>
      </c>
      <c r="H878" s="20" t="str">
        <f t="shared" si="27"/>
        <v>Très fort</v>
      </c>
      <c r="I878" t="s">
        <v>256</v>
      </c>
      <c r="J878" t="s">
        <v>256</v>
      </c>
      <c r="K878" t="s">
        <v>253</v>
      </c>
      <c r="L878" t="s">
        <v>253</v>
      </c>
      <c r="M878" t="s">
        <v>254</v>
      </c>
      <c r="N878" t="s">
        <v>257</v>
      </c>
    </row>
    <row r="879" spans="1:14" x14ac:dyDescent="0.25">
      <c r="A879">
        <v>2019</v>
      </c>
      <c r="B879" t="s">
        <v>243</v>
      </c>
      <c r="C879" t="str">
        <f t="shared" si="26"/>
        <v>Pays de la LoireTechniciens de l'informatique</v>
      </c>
      <c r="D879" t="s">
        <v>114</v>
      </c>
      <c r="E879" s="2">
        <v>52</v>
      </c>
      <c r="F879" t="s">
        <v>14</v>
      </c>
      <c r="G879" s="20">
        <v>5</v>
      </c>
      <c r="H879" s="20" t="str">
        <f t="shared" si="27"/>
        <v>Très fort</v>
      </c>
      <c r="I879" t="s">
        <v>257</v>
      </c>
      <c r="J879" t="s">
        <v>254</v>
      </c>
      <c r="K879" t="s">
        <v>253</v>
      </c>
      <c r="L879" t="s">
        <v>253</v>
      </c>
      <c r="M879" t="s">
        <v>254</v>
      </c>
      <c r="N879" t="s">
        <v>257</v>
      </c>
    </row>
    <row r="880" spans="1:14" x14ac:dyDescent="0.25">
      <c r="A880">
        <v>2019</v>
      </c>
      <c r="B880" t="s">
        <v>183</v>
      </c>
      <c r="C880" t="str">
        <f t="shared" si="26"/>
        <v>BretagneAgents d'entretien</v>
      </c>
      <c r="D880" t="s">
        <v>55</v>
      </c>
      <c r="E880" s="2">
        <v>53</v>
      </c>
      <c r="F880" t="s">
        <v>9</v>
      </c>
      <c r="G880" s="20">
        <v>4</v>
      </c>
      <c r="H880" s="20" t="str">
        <f t="shared" si="27"/>
        <v>Fort</v>
      </c>
      <c r="I880" t="s">
        <v>256</v>
      </c>
      <c r="J880" t="s">
        <v>254</v>
      </c>
      <c r="K880" t="s">
        <v>257</v>
      </c>
      <c r="L880" t="s">
        <v>254</v>
      </c>
      <c r="M880" t="s">
        <v>254</v>
      </c>
      <c r="N880" t="s">
        <v>253</v>
      </c>
    </row>
    <row r="881" spans="1:14" x14ac:dyDescent="0.25">
      <c r="A881">
        <v>2019</v>
      </c>
      <c r="B881" t="s">
        <v>243</v>
      </c>
      <c r="C881" t="str">
        <f t="shared" si="26"/>
        <v>Nouvelle AquitaineTechniciens de l'informatique</v>
      </c>
      <c r="D881" t="s">
        <v>114</v>
      </c>
      <c r="E881" s="2">
        <v>75</v>
      </c>
      <c r="F881" t="s">
        <v>165</v>
      </c>
      <c r="G881" s="20">
        <v>5</v>
      </c>
      <c r="H881" s="20" t="str">
        <f t="shared" si="27"/>
        <v>Très fort</v>
      </c>
      <c r="I881" t="s">
        <v>254</v>
      </c>
      <c r="J881" t="s">
        <v>256</v>
      </c>
      <c r="K881" t="s">
        <v>253</v>
      </c>
      <c r="L881" t="s">
        <v>253</v>
      </c>
      <c r="M881" t="s">
        <v>254</v>
      </c>
      <c r="N881" t="s">
        <v>257</v>
      </c>
    </row>
    <row r="882" spans="1:14" x14ac:dyDescent="0.25">
      <c r="A882">
        <v>2019</v>
      </c>
      <c r="B882" t="s">
        <v>243</v>
      </c>
      <c r="C882" t="str">
        <f t="shared" si="26"/>
        <v>OccitanieTechniciens de l'informatique</v>
      </c>
      <c r="D882" t="s">
        <v>114</v>
      </c>
      <c r="E882" s="2">
        <v>76</v>
      </c>
      <c r="F882" t="s">
        <v>15</v>
      </c>
      <c r="G882" s="20">
        <v>5</v>
      </c>
      <c r="H882" s="20" t="str">
        <f t="shared" si="27"/>
        <v>Très fort</v>
      </c>
      <c r="I882" t="s">
        <v>257</v>
      </c>
      <c r="J882" t="s">
        <v>256</v>
      </c>
      <c r="K882" t="s">
        <v>253</v>
      </c>
      <c r="L882" t="s">
        <v>253</v>
      </c>
      <c r="M882" t="s">
        <v>254</v>
      </c>
      <c r="N882" t="s">
        <v>257</v>
      </c>
    </row>
    <row r="883" spans="1:14" x14ac:dyDescent="0.25">
      <c r="A883">
        <v>2019</v>
      </c>
      <c r="B883" t="s">
        <v>243</v>
      </c>
      <c r="C883" t="str">
        <f t="shared" si="26"/>
        <v>Auvergne-Rhône-AlpesTechniciens de l'informatique</v>
      </c>
      <c r="D883" t="s">
        <v>114</v>
      </c>
      <c r="E883" s="2">
        <v>84</v>
      </c>
      <c r="F883" t="s">
        <v>7</v>
      </c>
      <c r="G883" s="20">
        <v>5</v>
      </c>
      <c r="H883" s="20" t="str">
        <f t="shared" si="27"/>
        <v>Très fort</v>
      </c>
      <c r="I883" t="s">
        <v>257</v>
      </c>
      <c r="J883" t="s">
        <v>256</v>
      </c>
      <c r="K883" t="s">
        <v>253</v>
      </c>
      <c r="L883" t="s">
        <v>253</v>
      </c>
      <c r="M883" t="s">
        <v>254</v>
      </c>
      <c r="N883" t="s">
        <v>257</v>
      </c>
    </row>
    <row r="884" spans="1:14" x14ac:dyDescent="0.25">
      <c r="A884">
        <v>2019</v>
      </c>
      <c r="B884" t="s">
        <v>183</v>
      </c>
      <c r="C884" t="str">
        <f t="shared" si="26"/>
        <v>Provence-Alpes-Côte d'AzurAgents d'entretien</v>
      </c>
      <c r="D884" t="s">
        <v>55</v>
      </c>
      <c r="E884" s="2">
        <v>93</v>
      </c>
      <c r="F884" t="s">
        <v>17</v>
      </c>
      <c r="G884" s="20">
        <v>2</v>
      </c>
      <c r="H884" s="20" t="str">
        <f t="shared" si="27"/>
        <v>Faible</v>
      </c>
      <c r="I884" t="s">
        <v>256</v>
      </c>
      <c r="J884" t="s">
        <v>256</v>
      </c>
      <c r="K884" t="s">
        <v>257</v>
      </c>
      <c r="L884" t="s">
        <v>254</v>
      </c>
      <c r="M884" t="s">
        <v>254</v>
      </c>
      <c r="N884" t="s">
        <v>253</v>
      </c>
    </row>
    <row r="885" spans="1:14" x14ac:dyDescent="0.25">
      <c r="A885">
        <v>2019</v>
      </c>
      <c r="B885" t="s">
        <v>183</v>
      </c>
      <c r="C885" t="str">
        <f t="shared" si="26"/>
        <v>CorseAgents d'entretien</v>
      </c>
      <c r="D885" t="s">
        <v>55</v>
      </c>
      <c r="E885" s="2">
        <v>94</v>
      </c>
      <c r="F885" t="s">
        <v>11</v>
      </c>
      <c r="G885" s="20">
        <v>4</v>
      </c>
      <c r="H885" s="20" t="str">
        <f t="shared" si="27"/>
        <v>Fort</v>
      </c>
      <c r="I885" t="s">
        <v>255</v>
      </c>
      <c r="J885" t="s">
        <v>257</v>
      </c>
      <c r="K885" t="s">
        <v>257</v>
      </c>
      <c r="L885" t="s">
        <v>254</v>
      </c>
      <c r="M885" t="s">
        <v>254</v>
      </c>
      <c r="N885" t="s">
        <v>253</v>
      </c>
    </row>
    <row r="886" spans="1:14" x14ac:dyDescent="0.25">
      <c r="A886">
        <v>2019</v>
      </c>
      <c r="B886" t="s">
        <v>242</v>
      </c>
      <c r="C886" t="str">
        <f t="shared" si="26"/>
        <v>Île-de-FranceTechniciens des services administratifs, comptables et financiers</v>
      </c>
      <c r="D886" t="s">
        <v>95</v>
      </c>
      <c r="E886" s="2">
        <v>11</v>
      </c>
      <c r="F886" t="s">
        <v>12</v>
      </c>
      <c r="G886" s="20">
        <v>5</v>
      </c>
      <c r="H886" s="20" t="str">
        <f t="shared" si="27"/>
        <v>Très fort</v>
      </c>
      <c r="I886" t="s">
        <v>253</v>
      </c>
      <c r="J886" t="s">
        <v>257</v>
      </c>
      <c r="K886" t="s">
        <v>253</v>
      </c>
      <c r="L886" t="s">
        <v>253</v>
      </c>
      <c r="M886" t="s">
        <v>255</v>
      </c>
      <c r="N886" t="s">
        <v>256</v>
      </c>
    </row>
    <row r="887" spans="1:14" x14ac:dyDescent="0.25">
      <c r="A887">
        <v>2019</v>
      </c>
      <c r="B887" t="s">
        <v>242</v>
      </c>
      <c r="C887" t="str">
        <f t="shared" si="26"/>
        <v>Centre-Val de LoireTechniciens des services administratifs, comptables et financiers</v>
      </c>
      <c r="D887" t="s">
        <v>95</v>
      </c>
      <c r="E887" s="2">
        <v>24</v>
      </c>
      <c r="F887" t="s">
        <v>10</v>
      </c>
      <c r="G887" s="20">
        <v>5</v>
      </c>
      <c r="H887" s="20" t="str">
        <f t="shared" si="27"/>
        <v>Très fort</v>
      </c>
      <c r="I887" t="s">
        <v>253</v>
      </c>
      <c r="J887" t="s">
        <v>257</v>
      </c>
      <c r="K887" t="s">
        <v>255</v>
      </c>
      <c r="L887" t="s">
        <v>253</v>
      </c>
      <c r="M887" t="s">
        <v>255</v>
      </c>
      <c r="N887" t="s">
        <v>255</v>
      </c>
    </row>
    <row r="888" spans="1:14" x14ac:dyDescent="0.25">
      <c r="A888">
        <v>2019</v>
      </c>
      <c r="B888" t="s">
        <v>242</v>
      </c>
      <c r="C888" t="str">
        <f t="shared" si="26"/>
        <v>Bourgogne-Franche-ComtéTechniciens des services administratifs, comptables et financiers</v>
      </c>
      <c r="D888" t="s">
        <v>95</v>
      </c>
      <c r="E888" s="2">
        <v>27</v>
      </c>
      <c r="F888" t="s">
        <v>8</v>
      </c>
      <c r="G888" s="20">
        <v>5</v>
      </c>
      <c r="H888" s="20" t="str">
        <f t="shared" si="27"/>
        <v>Très fort</v>
      </c>
      <c r="I888" t="s">
        <v>253</v>
      </c>
      <c r="J888" t="s">
        <v>257</v>
      </c>
      <c r="K888" t="s">
        <v>255</v>
      </c>
      <c r="L888" t="s">
        <v>253</v>
      </c>
      <c r="M888" t="s">
        <v>255</v>
      </c>
      <c r="N888" t="s">
        <v>255</v>
      </c>
    </row>
    <row r="889" spans="1:14" x14ac:dyDescent="0.25">
      <c r="A889">
        <v>2019</v>
      </c>
      <c r="B889" t="s">
        <v>242</v>
      </c>
      <c r="C889" t="str">
        <f t="shared" si="26"/>
        <v>NormandieTechniciens des services administratifs, comptables et financiers</v>
      </c>
      <c r="D889" t="s">
        <v>95</v>
      </c>
      <c r="E889" s="2">
        <v>28</v>
      </c>
      <c r="F889" t="s">
        <v>13</v>
      </c>
      <c r="G889" s="20">
        <v>5</v>
      </c>
      <c r="H889" s="20" t="str">
        <f t="shared" si="27"/>
        <v>Très fort</v>
      </c>
      <c r="I889" t="s">
        <v>253</v>
      </c>
      <c r="J889" t="s">
        <v>257</v>
      </c>
      <c r="K889" t="s">
        <v>255</v>
      </c>
      <c r="L889" t="s">
        <v>253</v>
      </c>
      <c r="M889" t="s">
        <v>255</v>
      </c>
      <c r="N889" t="s">
        <v>256</v>
      </c>
    </row>
    <row r="890" spans="1:14" x14ac:dyDescent="0.25">
      <c r="A890">
        <v>2019</v>
      </c>
      <c r="B890" t="s">
        <v>242</v>
      </c>
      <c r="C890" t="str">
        <f t="shared" si="26"/>
        <v>Hauts-de-FranceTechniciens des services administratifs, comptables et financiers</v>
      </c>
      <c r="D890" t="s">
        <v>95</v>
      </c>
      <c r="E890" s="2">
        <v>32</v>
      </c>
      <c r="F890" t="s">
        <v>18</v>
      </c>
      <c r="G890" s="20">
        <v>5</v>
      </c>
      <c r="H890" s="20" t="str">
        <f t="shared" si="27"/>
        <v>Très fort</v>
      </c>
      <c r="I890" t="s">
        <v>253</v>
      </c>
      <c r="J890" t="s">
        <v>257</v>
      </c>
      <c r="K890" t="s">
        <v>255</v>
      </c>
      <c r="L890" t="s">
        <v>253</v>
      </c>
      <c r="M890" t="s">
        <v>255</v>
      </c>
      <c r="N890" t="s">
        <v>255</v>
      </c>
    </row>
    <row r="891" spans="1:14" x14ac:dyDescent="0.25">
      <c r="A891">
        <v>2019</v>
      </c>
      <c r="B891" t="s">
        <v>242</v>
      </c>
      <c r="C891" t="str">
        <f t="shared" si="26"/>
        <v>Grand EstTechniciens des services administratifs, comptables et financiers</v>
      </c>
      <c r="D891" t="s">
        <v>95</v>
      </c>
      <c r="E891" s="2">
        <v>44</v>
      </c>
      <c r="F891" t="s">
        <v>19</v>
      </c>
      <c r="G891" s="20">
        <v>5</v>
      </c>
      <c r="H891" s="20" t="str">
        <f t="shared" si="27"/>
        <v>Très fort</v>
      </c>
      <c r="I891" t="s">
        <v>253</v>
      </c>
      <c r="J891" t="s">
        <v>257</v>
      </c>
      <c r="K891" t="s">
        <v>255</v>
      </c>
      <c r="L891" t="s">
        <v>253</v>
      </c>
      <c r="M891" t="s">
        <v>255</v>
      </c>
      <c r="N891" t="s">
        <v>255</v>
      </c>
    </row>
    <row r="892" spans="1:14" x14ac:dyDescent="0.25">
      <c r="A892">
        <v>2019</v>
      </c>
      <c r="B892" t="s">
        <v>242</v>
      </c>
      <c r="C892" t="str">
        <f t="shared" si="26"/>
        <v>Pays de la LoireTechniciens des services administratifs, comptables et financiers</v>
      </c>
      <c r="D892" t="s">
        <v>95</v>
      </c>
      <c r="E892" s="2">
        <v>52</v>
      </c>
      <c r="F892" t="s">
        <v>14</v>
      </c>
      <c r="G892" s="20">
        <v>5</v>
      </c>
      <c r="H892" s="20" t="str">
        <f t="shared" si="27"/>
        <v>Très fort</v>
      </c>
      <c r="I892" t="s">
        <v>253</v>
      </c>
      <c r="J892" t="s">
        <v>257</v>
      </c>
      <c r="K892" t="s">
        <v>255</v>
      </c>
      <c r="L892" t="s">
        <v>253</v>
      </c>
      <c r="M892" t="s">
        <v>255</v>
      </c>
      <c r="N892" t="s">
        <v>255</v>
      </c>
    </row>
    <row r="893" spans="1:14" x14ac:dyDescent="0.25">
      <c r="A893">
        <v>2019</v>
      </c>
      <c r="B893" t="s">
        <v>223</v>
      </c>
      <c r="C893" t="str">
        <f t="shared" si="26"/>
        <v>BretagneEmployés des services divers</v>
      </c>
      <c r="D893" t="s">
        <v>58</v>
      </c>
      <c r="E893" s="2">
        <v>53</v>
      </c>
      <c r="F893" t="s">
        <v>9</v>
      </c>
      <c r="G893" s="20">
        <v>2</v>
      </c>
      <c r="H893" s="20" t="str">
        <f t="shared" si="27"/>
        <v>Faible</v>
      </c>
      <c r="I893" t="s">
        <v>257</v>
      </c>
      <c r="J893" t="s">
        <v>253</v>
      </c>
      <c r="K893" t="s">
        <v>254</v>
      </c>
      <c r="L893" t="s">
        <v>255</v>
      </c>
      <c r="M893" t="s">
        <v>256</v>
      </c>
      <c r="N893" t="s">
        <v>253</v>
      </c>
    </row>
    <row r="894" spans="1:14" x14ac:dyDescent="0.25">
      <c r="A894">
        <v>2019</v>
      </c>
      <c r="B894" t="s">
        <v>242</v>
      </c>
      <c r="C894" t="str">
        <f t="shared" si="26"/>
        <v>Nouvelle AquitaineTechniciens des services administratifs, comptables et financiers</v>
      </c>
      <c r="D894" t="s">
        <v>95</v>
      </c>
      <c r="E894" s="2">
        <v>75</v>
      </c>
      <c r="F894" t="s">
        <v>165</v>
      </c>
      <c r="G894" s="20">
        <v>5</v>
      </c>
      <c r="H894" s="20" t="str">
        <f t="shared" si="27"/>
        <v>Très fort</v>
      </c>
      <c r="I894" t="s">
        <v>253</v>
      </c>
      <c r="J894" t="s">
        <v>257</v>
      </c>
      <c r="K894" t="s">
        <v>255</v>
      </c>
      <c r="L894" t="s">
        <v>253</v>
      </c>
      <c r="M894" t="s">
        <v>255</v>
      </c>
      <c r="N894" t="s">
        <v>255</v>
      </c>
    </row>
    <row r="895" spans="1:14" x14ac:dyDescent="0.25">
      <c r="A895">
        <v>2019</v>
      </c>
      <c r="B895" t="s">
        <v>242</v>
      </c>
      <c r="C895" t="str">
        <f t="shared" si="26"/>
        <v>OccitanieTechniciens des services administratifs, comptables et financiers</v>
      </c>
      <c r="D895" t="s">
        <v>95</v>
      </c>
      <c r="E895" s="2">
        <v>76</v>
      </c>
      <c r="F895" t="s">
        <v>15</v>
      </c>
      <c r="G895" s="20">
        <v>3</v>
      </c>
      <c r="H895" s="20" t="str">
        <f t="shared" si="27"/>
        <v>Moyen</v>
      </c>
      <c r="I895" t="s">
        <v>253</v>
      </c>
      <c r="J895" t="s">
        <v>257</v>
      </c>
      <c r="K895" t="s">
        <v>255</v>
      </c>
      <c r="L895" t="s">
        <v>253</v>
      </c>
      <c r="M895" t="s">
        <v>255</v>
      </c>
      <c r="N895" t="s">
        <v>256</v>
      </c>
    </row>
    <row r="896" spans="1:14" x14ac:dyDescent="0.25">
      <c r="A896">
        <v>2019</v>
      </c>
      <c r="B896" t="s">
        <v>242</v>
      </c>
      <c r="C896" t="str">
        <f t="shared" si="26"/>
        <v>Auvergne-Rhône-AlpesTechniciens des services administratifs, comptables et financiers</v>
      </c>
      <c r="D896" t="s">
        <v>95</v>
      </c>
      <c r="E896" s="2">
        <v>84</v>
      </c>
      <c r="F896" t="s">
        <v>7</v>
      </c>
      <c r="G896" s="20">
        <v>5</v>
      </c>
      <c r="H896" s="20" t="str">
        <f t="shared" si="27"/>
        <v>Très fort</v>
      </c>
      <c r="I896" t="s">
        <v>253</v>
      </c>
      <c r="J896" t="s">
        <v>257</v>
      </c>
      <c r="K896" t="s">
        <v>255</v>
      </c>
      <c r="L896" t="s">
        <v>253</v>
      </c>
      <c r="M896" t="s">
        <v>255</v>
      </c>
      <c r="N896" t="s">
        <v>255</v>
      </c>
    </row>
    <row r="897" spans="1:14" x14ac:dyDescent="0.25">
      <c r="A897">
        <v>2019</v>
      </c>
      <c r="B897" t="s">
        <v>223</v>
      </c>
      <c r="C897" t="str">
        <f t="shared" si="26"/>
        <v>Provence-Alpes-Côte d'AzurEmployés des services divers</v>
      </c>
      <c r="D897" t="s">
        <v>58</v>
      </c>
      <c r="E897" s="2">
        <v>93</v>
      </c>
      <c r="F897" t="s">
        <v>17</v>
      </c>
      <c r="G897" s="20">
        <v>2</v>
      </c>
      <c r="H897" s="20" t="str">
        <f t="shared" si="27"/>
        <v>Faible</v>
      </c>
      <c r="I897" t="s">
        <v>257</v>
      </c>
      <c r="J897" t="s">
        <v>253</v>
      </c>
      <c r="K897" t="s">
        <v>257</v>
      </c>
      <c r="L897" t="s">
        <v>255</v>
      </c>
      <c r="M897" t="s">
        <v>256</v>
      </c>
      <c r="N897" t="s">
        <v>253</v>
      </c>
    </row>
    <row r="898" spans="1:14" x14ac:dyDescent="0.25">
      <c r="A898">
        <v>2019</v>
      </c>
      <c r="B898" t="s">
        <v>223</v>
      </c>
      <c r="C898" t="str">
        <f t="shared" si="26"/>
        <v>CorseEmployés des services divers</v>
      </c>
      <c r="D898" t="s">
        <v>58</v>
      </c>
      <c r="E898" s="2">
        <v>94</v>
      </c>
      <c r="F898" t="s">
        <v>11</v>
      </c>
      <c r="G898" s="20">
        <v>2</v>
      </c>
      <c r="H898" s="20" t="str">
        <f t="shared" si="27"/>
        <v>Faible</v>
      </c>
      <c r="I898" t="s">
        <v>257</v>
      </c>
      <c r="J898" t="s">
        <v>253</v>
      </c>
      <c r="K898" t="s">
        <v>256</v>
      </c>
      <c r="L898" t="s">
        <v>255</v>
      </c>
      <c r="M898" t="s">
        <v>256</v>
      </c>
      <c r="N898" t="s">
        <v>253</v>
      </c>
    </row>
    <row r="899" spans="1:14" x14ac:dyDescent="0.25">
      <c r="A899">
        <v>2019</v>
      </c>
      <c r="B899" t="s">
        <v>237</v>
      </c>
      <c r="C899" t="str">
        <f t="shared" ref="C899:C962" si="28">F899&amp;D899</f>
        <v>Île-de-FranceTechniciens et agents de maîtrise de la maintenance</v>
      </c>
      <c r="D899" t="s">
        <v>92</v>
      </c>
      <c r="E899" s="2">
        <v>11</v>
      </c>
      <c r="F899" t="s">
        <v>12</v>
      </c>
      <c r="G899" s="20">
        <v>5</v>
      </c>
      <c r="H899" s="20" t="str">
        <f t="shared" ref="H899:H962" si="29">IF(G899=1,"Très faible",IF(G899=2,"Faible",IF(G899=3,"Moyen",IF(G899=4,"Fort",IF(G899=5,"Très fort","Problème")))))</f>
        <v>Très fort</v>
      </c>
      <c r="I899" t="s">
        <v>257</v>
      </c>
      <c r="J899" t="s">
        <v>257</v>
      </c>
      <c r="K899" t="s">
        <v>253</v>
      </c>
      <c r="L899" t="s">
        <v>255</v>
      </c>
      <c r="M899" t="s">
        <v>256</v>
      </c>
      <c r="N899" t="s">
        <v>256</v>
      </c>
    </row>
    <row r="900" spans="1:14" x14ac:dyDescent="0.25">
      <c r="A900">
        <v>2019</v>
      </c>
      <c r="B900" t="s">
        <v>237</v>
      </c>
      <c r="C900" t="str">
        <f t="shared" si="28"/>
        <v>Centre-Val de LoireTechniciens et agents de maîtrise de la maintenance</v>
      </c>
      <c r="D900" t="s">
        <v>92</v>
      </c>
      <c r="E900" s="2">
        <v>24</v>
      </c>
      <c r="F900" t="s">
        <v>10</v>
      </c>
      <c r="G900" s="20">
        <v>5</v>
      </c>
      <c r="H900" s="20" t="str">
        <f t="shared" si="29"/>
        <v>Très fort</v>
      </c>
      <c r="I900" t="s">
        <v>257</v>
      </c>
      <c r="J900" t="s">
        <v>254</v>
      </c>
      <c r="K900" t="s">
        <v>253</v>
      </c>
      <c r="L900" t="s">
        <v>255</v>
      </c>
      <c r="M900" t="s">
        <v>256</v>
      </c>
      <c r="N900" t="s">
        <v>256</v>
      </c>
    </row>
    <row r="901" spans="1:14" x14ac:dyDescent="0.25">
      <c r="A901">
        <v>2019</v>
      </c>
      <c r="B901" t="s">
        <v>237</v>
      </c>
      <c r="C901" t="str">
        <f t="shared" si="28"/>
        <v>Bourgogne-Franche-ComtéTechniciens et agents de maîtrise de la maintenance</v>
      </c>
      <c r="D901" t="s">
        <v>92</v>
      </c>
      <c r="E901" s="2">
        <v>27</v>
      </c>
      <c r="F901" t="s">
        <v>8</v>
      </c>
      <c r="G901" s="20">
        <v>5</v>
      </c>
      <c r="H901" s="20" t="str">
        <f t="shared" si="29"/>
        <v>Très fort</v>
      </c>
      <c r="I901" t="s">
        <v>257</v>
      </c>
      <c r="J901" t="s">
        <v>257</v>
      </c>
      <c r="K901" t="s">
        <v>253</v>
      </c>
      <c r="L901" t="s">
        <v>255</v>
      </c>
      <c r="M901" t="s">
        <v>256</v>
      </c>
      <c r="N901" t="s">
        <v>256</v>
      </c>
    </row>
    <row r="902" spans="1:14" x14ac:dyDescent="0.25">
      <c r="A902">
        <v>2019</v>
      </c>
      <c r="B902" t="s">
        <v>237</v>
      </c>
      <c r="C902" t="str">
        <f t="shared" si="28"/>
        <v>NormandieTechniciens et agents de maîtrise de la maintenance</v>
      </c>
      <c r="D902" t="s">
        <v>92</v>
      </c>
      <c r="E902" s="2">
        <v>28</v>
      </c>
      <c r="F902" t="s">
        <v>13</v>
      </c>
      <c r="G902" s="20">
        <v>5</v>
      </c>
      <c r="H902" s="20" t="str">
        <f t="shared" si="29"/>
        <v>Très fort</v>
      </c>
      <c r="I902" t="s">
        <v>254</v>
      </c>
      <c r="J902" t="s">
        <v>254</v>
      </c>
      <c r="K902" t="s">
        <v>253</v>
      </c>
      <c r="L902" t="s">
        <v>255</v>
      </c>
      <c r="M902" t="s">
        <v>256</v>
      </c>
      <c r="N902" t="s">
        <v>256</v>
      </c>
    </row>
    <row r="903" spans="1:14" x14ac:dyDescent="0.25">
      <c r="A903">
        <v>2019</v>
      </c>
      <c r="B903" t="s">
        <v>237</v>
      </c>
      <c r="C903" t="str">
        <f t="shared" si="28"/>
        <v>Hauts-de-FranceTechniciens et agents de maîtrise de la maintenance</v>
      </c>
      <c r="D903" t="s">
        <v>92</v>
      </c>
      <c r="E903" s="2">
        <v>32</v>
      </c>
      <c r="F903" t="s">
        <v>18</v>
      </c>
      <c r="G903" s="20">
        <v>5</v>
      </c>
      <c r="H903" s="20" t="str">
        <f t="shared" si="29"/>
        <v>Très fort</v>
      </c>
      <c r="I903" t="s">
        <v>254</v>
      </c>
      <c r="J903" t="s">
        <v>254</v>
      </c>
      <c r="K903" t="s">
        <v>253</v>
      </c>
      <c r="L903" t="s">
        <v>255</v>
      </c>
      <c r="M903" t="s">
        <v>256</v>
      </c>
      <c r="N903" t="s">
        <v>256</v>
      </c>
    </row>
    <row r="904" spans="1:14" x14ac:dyDescent="0.25">
      <c r="A904">
        <v>2019</v>
      </c>
      <c r="B904" t="s">
        <v>237</v>
      </c>
      <c r="C904" t="str">
        <f t="shared" si="28"/>
        <v>Grand EstTechniciens et agents de maîtrise de la maintenance</v>
      </c>
      <c r="D904" t="s">
        <v>92</v>
      </c>
      <c r="E904" s="2">
        <v>44</v>
      </c>
      <c r="F904" t="s">
        <v>19</v>
      </c>
      <c r="G904" s="20">
        <v>5</v>
      </c>
      <c r="H904" s="20" t="str">
        <f t="shared" si="29"/>
        <v>Très fort</v>
      </c>
      <c r="I904" t="s">
        <v>257</v>
      </c>
      <c r="J904" t="s">
        <v>254</v>
      </c>
      <c r="K904" t="s">
        <v>253</v>
      </c>
      <c r="L904" t="s">
        <v>255</v>
      </c>
      <c r="M904" t="s">
        <v>256</v>
      </c>
      <c r="N904" t="s">
        <v>256</v>
      </c>
    </row>
    <row r="905" spans="1:14" x14ac:dyDescent="0.25">
      <c r="A905">
        <v>2019</v>
      </c>
      <c r="B905" t="s">
        <v>237</v>
      </c>
      <c r="C905" t="str">
        <f t="shared" si="28"/>
        <v>Pays de la LoireTechniciens et agents de maîtrise de la maintenance</v>
      </c>
      <c r="D905" t="s">
        <v>92</v>
      </c>
      <c r="E905" s="2">
        <v>52</v>
      </c>
      <c r="F905" t="s">
        <v>14</v>
      </c>
      <c r="G905" s="20">
        <v>5</v>
      </c>
      <c r="H905" s="20" t="str">
        <f t="shared" si="29"/>
        <v>Très fort</v>
      </c>
      <c r="I905" t="s">
        <v>257</v>
      </c>
      <c r="J905" t="s">
        <v>257</v>
      </c>
      <c r="K905" t="s">
        <v>253</v>
      </c>
      <c r="L905" t="s">
        <v>255</v>
      </c>
      <c r="M905" t="s">
        <v>256</v>
      </c>
      <c r="N905" t="s">
        <v>256</v>
      </c>
    </row>
    <row r="906" spans="1:14" x14ac:dyDescent="0.25">
      <c r="A906">
        <v>2019</v>
      </c>
      <c r="B906" t="s">
        <v>248</v>
      </c>
      <c r="C906" t="str">
        <f t="shared" si="28"/>
        <v>BretagneProfessionnels de la communication et de l'information</v>
      </c>
      <c r="D906" t="s">
        <v>108</v>
      </c>
      <c r="E906" s="2">
        <v>53</v>
      </c>
      <c r="F906" t="s">
        <v>9</v>
      </c>
      <c r="G906" s="20">
        <v>1</v>
      </c>
      <c r="H906" s="20" t="str">
        <f t="shared" si="29"/>
        <v>Très faible</v>
      </c>
      <c r="I906" t="s">
        <v>256</v>
      </c>
      <c r="J906" t="s">
        <v>253</v>
      </c>
      <c r="K906" t="s">
        <v>255</v>
      </c>
      <c r="L906" t="s">
        <v>253</v>
      </c>
      <c r="M906" t="s">
        <v>253</v>
      </c>
      <c r="N906" t="s">
        <v>254</v>
      </c>
    </row>
    <row r="907" spans="1:14" x14ac:dyDescent="0.25">
      <c r="A907">
        <v>2019</v>
      </c>
      <c r="B907" t="s">
        <v>237</v>
      </c>
      <c r="C907" t="str">
        <f t="shared" si="28"/>
        <v>Nouvelle AquitaineTechniciens et agents de maîtrise de la maintenance</v>
      </c>
      <c r="D907" t="s">
        <v>92</v>
      </c>
      <c r="E907" s="2">
        <v>75</v>
      </c>
      <c r="F907" t="s">
        <v>165</v>
      </c>
      <c r="G907" s="20">
        <v>5</v>
      </c>
      <c r="H907" s="20" t="str">
        <f t="shared" si="29"/>
        <v>Très fort</v>
      </c>
      <c r="I907" t="s">
        <v>257</v>
      </c>
      <c r="J907" t="s">
        <v>254</v>
      </c>
      <c r="K907" t="s">
        <v>253</v>
      </c>
      <c r="L907" t="s">
        <v>255</v>
      </c>
      <c r="M907" t="s">
        <v>256</v>
      </c>
      <c r="N907" t="s">
        <v>256</v>
      </c>
    </row>
    <row r="908" spans="1:14" x14ac:dyDescent="0.25">
      <c r="A908">
        <v>2019</v>
      </c>
      <c r="B908" t="s">
        <v>237</v>
      </c>
      <c r="C908" t="str">
        <f t="shared" si="28"/>
        <v>OccitanieTechniciens et agents de maîtrise de la maintenance</v>
      </c>
      <c r="D908" t="s">
        <v>92</v>
      </c>
      <c r="E908" s="2">
        <v>76</v>
      </c>
      <c r="F908" t="s">
        <v>15</v>
      </c>
      <c r="G908" s="20">
        <v>5</v>
      </c>
      <c r="H908" s="20" t="str">
        <f t="shared" si="29"/>
        <v>Très fort</v>
      </c>
      <c r="I908" t="s">
        <v>257</v>
      </c>
      <c r="J908" t="s">
        <v>254</v>
      </c>
      <c r="K908" t="s">
        <v>253</v>
      </c>
      <c r="L908" t="s">
        <v>255</v>
      </c>
      <c r="M908" t="s">
        <v>256</v>
      </c>
      <c r="N908" t="s">
        <v>256</v>
      </c>
    </row>
    <row r="909" spans="1:14" x14ac:dyDescent="0.25">
      <c r="A909">
        <v>2019</v>
      </c>
      <c r="B909" t="s">
        <v>237</v>
      </c>
      <c r="C909" t="str">
        <f t="shared" si="28"/>
        <v>Auvergne-Rhône-AlpesTechniciens et agents de maîtrise de la maintenance</v>
      </c>
      <c r="D909" t="s">
        <v>92</v>
      </c>
      <c r="E909" s="2">
        <v>84</v>
      </c>
      <c r="F909" t="s">
        <v>7</v>
      </c>
      <c r="G909" s="20">
        <v>5</v>
      </c>
      <c r="H909" s="20" t="str">
        <f t="shared" si="29"/>
        <v>Très fort</v>
      </c>
      <c r="I909" t="s">
        <v>257</v>
      </c>
      <c r="J909" t="s">
        <v>257</v>
      </c>
      <c r="K909" t="s">
        <v>253</v>
      </c>
      <c r="L909" t="s">
        <v>255</v>
      </c>
      <c r="M909" t="s">
        <v>256</v>
      </c>
      <c r="N909" t="s">
        <v>256</v>
      </c>
    </row>
    <row r="910" spans="1:14" x14ac:dyDescent="0.25">
      <c r="A910">
        <v>2019</v>
      </c>
      <c r="B910" t="s">
        <v>248</v>
      </c>
      <c r="C910" t="str">
        <f t="shared" si="28"/>
        <v>Provence-Alpes-Côte d'AzurProfessionnels de la communication et de l'information</v>
      </c>
      <c r="D910" t="s">
        <v>108</v>
      </c>
      <c r="E910" s="2">
        <v>93</v>
      </c>
      <c r="F910" t="s">
        <v>17</v>
      </c>
      <c r="G910" s="20">
        <v>3</v>
      </c>
      <c r="H910" s="20" t="str">
        <f t="shared" si="29"/>
        <v>Moyen</v>
      </c>
      <c r="I910" t="s">
        <v>254</v>
      </c>
      <c r="J910" t="s">
        <v>253</v>
      </c>
      <c r="K910" t="s">
        <v>255</v>
      </c>
      <c r="L910" t="s">
        <v>253</v>
      </c>
      <c r="M910" t="s">
        <v>253</v>
      </c>
      <c r="N910" t="s">
        <v>254</v>
      </c>
    </row>
    <row r="911" spans="1:14" x14ac:dyDescent="0.25">
      <c r="A911">
        <v>2019</v>
      </c>
      <c r="B911" t="s">
        <v>248</v>
      </c>
      <c r="C911" t="str">
        <f t="shared" si="28"/>
        <v>CorseProfessionnels de la communication et de l'information</v>
      </c>
      <c r="D911" t="s">
        <v>108</v>
      </c>
      <c r="E911" s="2">
        <v>94</v>
      </c>
      <c r="F911" t="s">
        <v>11</v>
      </c>
      <c r="G911" s="20">
        <v>5</v>
      </c>
      <c r="H911" s="20" t="str">
        <f t="shared" si="29"/>
        <v>Très fort</v>
      </c>
      <c r="I911" t="s">
        <v>253</v>
      </c>
      <c r="J911" t="s">
        <v>253</v>
      </c>
      <c r="K911" t="s">
        <v>257</v>
      </c>
      <c r="L911" t="s">
        <v>255</v>
      </c>
      <c r="M911" t="s">
        <v>253</v>
      </c>
      <c r="N911" t="s">
        <v>254</v>
      </c>
    </row>
    <row r="912" spans="1:14" x14ac:dyDescent="0.25">
      <c r="A912">
        <v>2019</v>
      </c>
      <c r="B912" t="s">
        <v>206</v>
      </c>
      <c r="C912" t="str">
        <f t="shared" si="28"/>
        <v>Île-de-FranceTechniciens et agents de maîtrise de l'électricité et de l'électronique</v>
      </c>
      <c r="D912" t="s">
        <v>90</v>
      </c>
      <c r="E912" s="2">
        <v>11</v>
      </c>
      <c r="F912" t="s">
        <v>12</v>
      </c>
      <c r="G912" s="20">
        <v>5</v>
      </c>
      <c r="H912" s="20" t="str">
        <f t="shared" si="29"/>
        <v>Très fort</v>
      </c>
      <c r="I912" t="s">
        <v>255</v>
      </c>
      <c r="J912" t="s">
        <v>257</v>
      </c>
      <c r="K912" t="s">
        <v>253</v>
      </c>
      <c r="L912" t="s">
        <v>255</v>
      </c>
      <c r="M912" t="s">
        <v>257</v>
      </c>
      <c r="N912" t="s">
        <v>257</v>
      </c>
    </row>
    <row r="913" spans="1:14" x14ac:dyDescent="0.25">
      <c r="A913">
        <v>2019</v>
      </c>
      <c r="B913" t="s">
        <v>206</v>
      </c>
      <c r="C913" t="str">
        <f t="shared" si="28"/>
        <v>Centre-Val de LoireTechniciens et agents de maîtrise de l'électricité et de l'électronique</v>
      </c>
      <c r="D913" t="s">
        <v>90</v>
      </c>
      <c r="E913" s="2">
        <v>24</v>
      </c>
      <c r="F913" t="s">
        <v>10</v>
      </c>
      <c r="G913" s="20">
        <v>5</v>
      </c>
      <c r="H913" s="20" t="str">
        <f t="shared" si="29"/>
        <v>Très fort</v>
      </c>
      <c r="I913" t="s">
        <v>255</v>
      </c>
      <c r="J913" t="s">
        <v>257</v>
      </c>
      <c r="K913" t="s">
        <v>253</v>
      </c>
      <c r="L913" t="s">
        <v>255</v>
      </c>
      <c r="M913" t="s">
        <v>257</v>
      </c>
      <c r="N913" t="s">
        <v>257</v>
      </c>
    </row>
    <row r="914" spans="1:14" x14ac:dyDescent="0.25">
      <c r="A914">
        <v>2019</v>
      </c>
      <c r="B914" t="s">
        <v>206</v>
      </c>
      <c r="C914" t="str">
        <f t="shared" si="28"/>
        <v>Bourgogne-Franche-ComtéTechniciens et agents de maîtrise de l'électricité et de l'électronique</v>
      </c>
      <c r="D914" t="s">
        <v>90</v>
      </c>
      <c r="E914" s="2">
        <v>27</v>
      </c>
      <c r="F914" t="s">
        <v>8</v>
      </c>
      <c r="G914" s="20">
        <v>5</v>
      </c>
      <c r="H914" s="20" t="str">
        <f t="shared" si="29"/>
        <v>Très fort</v>
      </c>
      <c r="I914" t="s">
        <v>253</v>
      </c>
      <c r="J914" t="s">
        <v>257</v>
      </c>
      <c r="K914" t="s">
        <v>253</v>
      </c>
      <c r="L914" t="s">
        <v>255</v>
      </c>
      <c r="M914" t="s">
        <v>257</v>
      </c>
      <c r="N914" t="s">
        <v>257</v>
      </c>
    </row>
    <row r="915" spans="1:14" x14ac:dyDescent="0.25">
      <c r="A915">
        <v>2019</v>
      </c>
      <c r="B915" t="s">
        <v>206</v>
      </c>
      <c r="C915" t="str">
        <f t="shared" si="28"/>
        <v>NormandieTechniciens et agents de maîtrise de l'électricité et de l'électronique</v>
      </c>
      <c r="D915" t="s">
        <v>90</v>
      </c>
      <c r="E915" s="2">
        <v>28</v>
      </c>
      <c r="F915" t="s">
        <v>13</v>
      </c>
      <c r="G915" s="20">
        <v>5</v>
      </c>
      <c r="H915" s="20" t="str">
        <f t="shared" si="29"/>
        <v>Très fort</v>
      </c>
      <c r="I915" t="s">
        <v>253</v>
      </c>
      <c r="J915" t="s">
        <v>257</v>
      </c>
      <c r="K915" t="s">
        <v>253</v>
      </c>
      <c r="L915" t="s">
        <v>255</v>
      </c>
      <c r="M915" t="s">
        <v>257</v>
      </c>
      <c r="N915" t="s">
        <v>257</v>
      </c>
    </row>
    <row r="916" spans="1:14" x14ac:dyDescent="0.25">
      <c r="A916">
        <v>2019</v>
      </c>
      <c r="B916" t="s">
        <v>206</v>
      </c>
      <c r="C916" t="str">
        <f t="shared" si="28"/>
        <v>Hauts-de-FranceTechniciens et agents de maîtrise de l'électricité et de l'électronique</v>
      </c>
      <c r="D916" t="s">
        <v>90</v>
      </c>
      <c r="E916" s="2">
        <v>32</v>
      </c>
      <c r="F916" t="s">
        <v>18</v>
      </c>
      <c r="G916" s="20">
        <v>5</v>
      </c>
      <c r="H916" s="20" t="str">
        <f t="shared" si="29"/>
        <v>Très fort</v>
      </c>
      <c r="I916" t="s">
        <v>253</v>
      </c>
      <c r="J916" t="s">
        <v>257</v>
      </c>
      <c r="K916" t="s">
        <v>253</v>
      </c>
      <c r="L916" t="s">
        <v>255</v>
      </c>
      <c r="M916" t="s">
        <v>257</v>
      </c>
      <c r="N916" t="s">
        <v>257</v>
      </c>
    </row>
    <row r="917" spans="1:14" x14ac:dyDescent="0.25">
      <c r="A917">
        <v>2019</v>
      </c>
      <c r="B917" t="s">
        <v>206</v>
      </c>
      <c r="C917" t="str">
        <f t="shared" si="28"/>
        <v>Grand EstTechniciens et agents de maîtrise de l'électricité et de l'électronique</v>
      </c>
      <c r="D917" t="s">
        <v>90</v>
      </c>
      <c r="E917" s="2">
        <v>44</v>
      </c>
      <c r="F917" t="s">
        <v>19</v>
      </c>
      <c r="G917" s="20">
        <v>5</v>
      </c>
      <c r="H917" s="20" t="str">
        <f t="shared" si="29"/>
        <v>Très fort</v>
      </c>
      <c r="I917" t="s">
        <v>253</v>
      </c>
      <c r="J917" t="s">
        <v>257</v>
      </c>
      <c r="K917" t="s">
        <v>253</v>
      </c>
      <c r="L917" t="s">
        <v>255</v>
      </c>
      <c r="M917" t="s">
        <v>257</v>
      </c>
      <c r="N917" t="s">
        <v>257</v>
      </c>
    </row>
    <row r="918" spans="1:14" x14ac:dyDescent="0.25">
      <c r="A918">
        <v>2019</v>
      </c>
      <c r="B918" t="s">
        <v>206</v>
      </c>
      <c r="C918" t="str">
        <f t="shared" si="28"/>
        <v>Pays de la LoireTechniciens et agents de maîtrise de l'électricité et de l'électronique</v>
      </c>
      <c r="D918" t="s">
        <v>90</v>
      </c>
      <c r="E918" s="2">
        <v>52</v>
      </c>
      <c r="F918" t="s">
        <v>14</v>
      </c>
      <c r="G918" s="20">
        <v>5</v>
      </c>
      <c r="H918" s="20" t="str">
        <f t="shared" si="29"/>
        <v>Très fort</v>
      </c>
      <c r="I918" t="s">
        <v>255</v>
      </c>
      <c r="J918" t="s">
        <v>257</v>
      </c>
      <c r="K918" t="s">
        <v>253</v>
      </c>
      <c r="L918" t="s">
        <v>255</v>
      </c>
      <c r="M918" t="s">
        <v>257</v>
      </c>
      <c r="N918" t="s">
        <v>257</v>
      </c>
    </row>
    <row r="919" spans="1:14" x14ac:dyDescent="0.25">
      <c r="A919">
        <v>2019</v>
      </c>
      <c r="B919" t="s">
        <v>251</v>
      </c>
      <c r="C919" t="str">
        <f t="shared" si="28"/>
        <v>BretagneProfessionnels des arts et des spectacles</v>
      </c>
      <c r="D919" t="s">
        <v>98</v>
      </c>
      <c r="E919" s="2">
        <v>53</v>
      </c>
      <c r="F919" t="s">
        <v>9</v>
      </c>
      <c r="G919" s="20">
        <v>1</v>
      </c>
      <c r="H919" s="20" t="str">
        <f t="shared" si="29"/>
        <v>Très faible</v>
      </c>
      <c r="I919" t="s">
        <v>257</v>
      </c>
      <c r="J919" t="s">
        <v>253</v>
      </c>
      <c r="K919" t="s">
        <v>254</v>
      </c>
      <c r="L919" t="s">
        <v>255</v>
      </c>
      <c r="M919" t="s">
        <v>254</v>
      </c>
      <c r="N919" t="s">
        <v>256</v>
      </c>
    </row>
    <row r="920" spans="1:14" x14ac:dyDescent="0.25">
      <c r="A920">
        <v>2019</v>
      </c>
      <c r="B920" t="s">
        <v>206</v>
      </c>
      <c r="C920" t="str">
        <f t="shared" si="28"/>
        <v>Nouvelle AquitaineTechniciens et agents de maîtrise de l'électricité et de l'électronique</v>
      </c>
      <c r="D920" t="s">
        <v>90</v>
      </c>
      <c r="E920" s="2">
        <v>75</v>
      </c>
      <c r="F920" t="s">
        <v>165</v>
      </c>
      <c r="G920" s="20">
        <v>5</v>
      </c>
      <c r="H920" s="20" t="str">
        <f t="shared" si="29"/>
        <v>Très fort</v>
      </c>
      <c r="I920" t="s">
        <v>255</v>
      </c>
      <c r="J920" t="s">
        <v>257</v>
      </c>
      <c r="K920" t="s">
        <v>253</v>
      </c>
      <c r="L920" t="s">
        <v>255</v>
      </c>
      <c r="M920" t="s">
        <v>257</v>
      </c>
      <c r="N920" t="s">
        <v>257</v>
      </c>
    </row>
    <row r="921" spans="1:14" x14ac:dyDescent="0.25">
      <c r="A921">
        <v>2019</v>
      </c>
      <c r="B921" t="s">
        <v>206</v>
      </c>
      <c r="C921" t="str">
        <f t="shared" si="28"/>
        <v>OccitanieTechniciens et agents de maîtrise de l'électricité et de l'électronique</v>
      </c>
      <c r="D921" t="s">
        <v>90</v>
      </c>
      <c r="E921" s="2">
        <v>76</v>
      </c>
      <c r="F921" t="s">
        <v>15</v>
      </c>
      <c r="G921" s="20">
        <v>5</v>
      </c>
      <c r="H921" s="20" t="str">
        <f t="shared" si="29"/>
        <v>Très fort</v>
      </c>
      <c r="I921" t="s">
        <v>255</v>
      </c>
      <c r="J921" t="s">
        <v>257</v>
      </c>
      <c r="K921" t="s">
        <v>253</v>
      </c>
      <c r="L921" t="s">
        <v>255</v>
      </c>
      <c r="M921" t="s">
        <v>257</v>
      </c>
      <c r="N921" t="s">
        <v>257</v>
      </c>
    </row>
    <row r="922" spans="1:14" x14ac:dyDescent="0.25">
      <c r="A922">
        <v>2019</v>
      </c>
      <c r="B922" t="s">
        <v>206</v>
      </c>
      <c r="C922" t="str">
        <f t="shared" si="28"/>
        <v>Auvergne-Rhône-AlpesTechniciens et agents de maîtrise de l'électricité et de l'électronique</v>
      </c>
      <c r="D922" t="s">
        <v>90</v>
      </c>
      <c r="E922" s="2">
        <v>84</v>
      </c>
      <c r="F922" t="s">
        <v>7</v>
      </c>
      <c r="G922" s="20">
        <v>5</v>
      </c>
      <c r="H922" s="20" t="str">
        <f t="shared" si="29"/>
        <v>Très fort</v>
      </c>
      <c r="I922" t="s">
        <v>255</v>
      </c>
      <c r="J922" t="s">
        <v>257</v>
      </c>
      <c r="K922" t="s">
        <v>253</v>
      </c>
      <c r="L922" t="s">
        <v>255</v>
      </c>
      <c r="M922" t="s">
        <v>257</v>
      </c>
      <c r="N922" t="s">
        <v>257</v>
      </c>
    </row>
    <row r="923" spans="1:14" x14ac:dyDescent="0.25">
      <c r="A923">
        <v>2019</v>
      </c>
      <c r="B923" t="s">
        <v>251</v>
      </c>
      <c r="C923" t="str">
        <f t="shared" si="28"/>
        <v>Provence-Alpes-Côte d'AzurProfessionnels des arts et des spectacles</v>
      </c>
      <c r="D923" t="s">
        <v>98</v>
      </c>
      <c r="E923" s="2">
        <v>93</v>
      </c>
      <c r="F923" t="s">
        <v>17</v>
      </c>
      <c r="G923" s="20">
        <v>1</v>
      </c>
      <c r="H923" s="20" t="str">
        <f t="shared" si="29"/>
        <v>Très faible</v>
      </c>
      <c r="I923" t="s">
        <v>257</v>
      </c>
      <c r="J923" t="s">
        <v>253</v>
      </c>
      <c r="K923" t="s">
        <v>257</v>
      </c>
      <c r="L923" t="s">
        <v>255</v>
      </c>
      <c r="M923" t="s">
        <v>254</v>
      </c>
      <c r="N923" t="s">
        <v>256</v>
      </c>
    </row>
    <row r="924" spans="1:14" x14ac:dyDescent="0.25">
      <c r="A924">
        <v>2019</v>
      </c>
      <c r="B924" t="s">
        <v>251</v>
      </c>
      <c r="C924" t="str">
        <f t="shared" si="28"/>
        <v>CorseProfessionnels des arts et des spectacles</v>
      </c>
      <c r="D924" t="s">
        <v>98</v>
      </c>
      <c r="E924" s="2">
        <v>94</v>
      </c>
      <c r="F924" t="s">
        <v>11</v>
      </c>
      <c r="G924" s="20">
        <v>1</v>
      </c>
      <c r="H924" s="20" t="str">
        <f t="shared" si="29"/>
        <v>Très faible</v>
      </c>
      <c r="I924" t="s">
        <v>257</v>
      </c>
      <c r="J924" t="s">
        <v>253</v>
      </c>
      <c r="K924" t="s">
        <v>256</v>
      </c>
      <c r="L924" t="s">
        <v>255</v>
      </c>
      <c r="M924" t="s">
        <v>254</v>
      </c>
      <c r="N924" t="s">
        <v>256</v>
      </c>
    </row>
    <row r="925" spans="1:14" x14ac:dyDescent="0.25">
      <c r="A925">
        <v>2019</v>
      </c>
      <c r="B925" t="s">
        <v>222</v>
      </c>
      <c r="C925" t="str">
        <f t="shared" si="28"/>
        <v>Île-de-FranceTechniciens et agents de maîtrise des industries de process</v>
      </c>
      <c r="D925" t="s">
        <v>73</v>
      </c>
      <c r="E925" s="2">
        <v>11</v>
      </c>
      <c r="F925" t="s">
        <v>12</v>
      </c>
      <c r="G925" s="20">
        <v>5</v>
      </c>
      <c r="H925" s="20" t="str">
        <f t="shared" si="29"/>
        <v>Très fort</v>
      </c>
      <c r="I925" t="s">
        <v>256</v>
      </c>
      <c r="J925" t="s">
        <v>257</v>
      </c>
      <c r="K925" t="s">
        <v>253</v>
      </c>
      <c r="L925" t="s">
        <v>256</v>
      </c>
      <c r="M925" t="s">
        <v>256</v>
      </c>
      <c r="N925" t="s">
        <v>256</v>
      </c>
    </row>
    <row r="926" spans="1:14" x14ac:dyDescent="0.25">
      <c r="A926">
        <v>2019</v>
      </c>
      <c r="B926" t="s">
        <v>222</v>
      </c>
      <c r="C926" t="str">
        <f t="shared" si="28"/>
        <v>Centre-Val de LoireTechniciens et agents de maîtrise des industries de process</v>
      </c>
      <c r="D926" t="s">
        <v>73</v>
      </c>
      <c r="E926" s="2">
        <v>24</v>
      </c>
      <c r="F926" t="s">
        <v>10</v>
      </c>
      <c r="G926" s="20">
        <v>5</v>
      </c>
      <c r="H926" s="20" t="str">
        <f t="shared" si="29"/>
        <v>Très fort</v>
      </c>
      <c r="I926" t="s">
        <v>255</v>
      </c>
      <c r="J926" t="s">
        <v>257</v>
      </c>
      <c r="K926" t="s">
        <v>253</v>
      </c>
      <c r="L926" t="s">
        <v>256</v>
      </c>
      <c r="M926" t="s">
        <v>256</v>
      </c>
      <c r="N926" t="s">
        <v>256</v>
      </c>
    </row>
    <row r="927" spans="1:14" x14ac:dyDescent="0.25">
      <c r="A927">
        <v>2019</v>
      </c>
      <c r="B927" t="s">
        <v>222</v>
      </c>
      <c r="C927" t="str">
        <f t="shared" si="28"/>
        <v>Bourgogne-Franche-ComtéTechniciens et agents de maîtrise des industries de process</v>
      </c>
      <c r="D927" t="s">
        <v>73</v>
      </c>
      <c r="E927" s="2">
        <v>27</v>
      </c>
      <c r="F927" t="s">
        <v>8</v>
      </c>
      <c r="G927" s="20">
        <v>3</v>
      </c>
      <c r="H927" s="20" t="str">
        <f t="shared" si="29"/>
        <v>Moyen</v>
      </c>
      <c r="I927" t="s">
        <v>255</v>
      </c>
      <c r="J927" t="s">
        <v>257</v>
      </c>
      <c r="K927" t="s">
        <v>255</v>
      </c>
      <c r="L927" t="s">
        <v>255</v>
      </c>
      <c r="M927" t="s">
        <v>256</v>
      </c>
      <c r="N927" t="s">
        <v>256</v>
      </c>
    </row>
    <row r="928" spans="1:14" x14ac:dyDescent="0.25">
      <c r="A928">
        <v>2019</v>
      </c>
      <c r="B928" t="s">
        <v>222</v>
      </c>
      <c r="C928" t="str">
        <f t="shared" si="28"/>
        <v>NormandieTechniciens et agents de maîtrise des industries de process</v>
      </c>
      <c r="D928" t="s">
        <v>73</v>
      </c>
      <c r="E928" s="2">
        <v>28</v>
      </c>
      <c r="F928" t="s">
        <v>13</v>
      </c>
      <c r="G928" s="20">
        <v>4</v>
      </c>
      <c r="H928" s="20" t="str">
        <f t="shared" si="29"/>
        <v>Fort</v>
      </c>
      <c r="I928" t="s">
        <v>253</v>
      </c>
      <c r="J928" t="s">
        <v>257</v>
      </c>
      <c r="K928" t="s">
        <v>255</v>
      </c>
      <c r="L928" t="s">
        <v>256</v>
      </c>
      <c r="M928" t="s">
        <v>256</v>
      </c>
      <c r="N928" t="s">
        <v>256</v>
      </c>
    </row>
    <row r="929" spans="1:14" x14ac:dyDescent="0.25">
      <c r="A929">
        <v>2019</v>
      </c>
      <c r="B929" t="s">
        <v>222</v>
      </c>
      <c r="C929" t="str">
        <f t="shared" si="28"/>
        <v>Hauts-de-FranceTechniciens et agents de maîtrise des industries de process</v>
      </c>
      <c r="D929" t="s">
        <v>73</v>
      </c>
      <c r="E929" s="2">
        <v>32</v>
      </c>
      <c r="F929" t="s">
        <v>18</v>
      </c>
      <c r="G929" s="20">
        <v>4</v>
      </c>
      <c r="H929" s="20" t="str">
        <f t="shared" si="29"/>
        <v>Fort</v>
      </c>
      <c r="I929" t="s">
        <v>253</v>
      </c>
      <c r="J929" t="s">
        <v>257</v>
      </c>
      <c r="K929" t="s">
        <v>253</v>
      </c>
      <c r="L929" t="s">
        <v>255</v>
      </c>
      <c r="M929" t="s">
        <v>256</v>
      </c>
      <c r="N929" t="s">
        <v>256</v>
      </c>
    </row>
    <row r="930" spans="1:14" x14ac:dyDescent="0.25">
      <c r="A930">
        <v>2019</v>
      </c>
      <c r="B930" t="s">
        <v>222</v>
      </c>
      <c r="C930" t="str">
        <f t="shared" si="28"/>
        <v>Grand EstTechniciens et agents de maîtrise des industries de process</v>
      </c>
      <c r="D930" t="s">
        <v>73</v>
      </c>
      <c r="E930" s="2">
        <v>44</v>
      </c>
      <c r="F930" t="s">
        <v>19</v>
      </c>
      <c r="G930" s="20">
        <v>4</v>
      </c>
      <c r="H930" s="20" t="str">
        <f t="shared" si="29"/>
        <v>Fort</v>
      </c>
      <c r="I930" t="s">
        <v>253</v>
      </c>
      <c r="J930" t="s">
        <v>254</v>
      </c>
      <c r="K930" t="s">
        <v>255</v>
      </c>
      <c r="L930" t="s">
        <v>255</v>
      </c>
      <c r="M930" t="s">
        <v>256</v>
      </c>
      <c r="N930" t="s">
        <v>256</v>
      </c>
    </row>
    <row r="931" spans="1:14" x14ac:dyDescent="0.25">
      <c r="A931">
        <v>2019</v>
      </c>
      <c r="B931" t="s">
        <v>222</v>
      </c>
      <c r="C931" t="str">
        <f t="shared" si="28"/>
        <v>Pays de la LoireTechniciens et agents de maîtrise des industries de process</v>
      </c>
      <c r="D931" t="s">
        <v>73</v>
      </c>
      <c r="E931" s="2">
        <v>52</v>
      </c>
      <c r="F931" t="s">
        <v>14</v>
      </c>
      <c r="G931" s="20">
        <v>5</v>
      </c>
      <c r="H931" s="20" t="str">
        <f t="shared" si="29"/>
        <v>Très fort</v>
      </c>
      <c r="I931" t="s">
        <v>256</v>
      </c>
      <c r="J931" t="s">
        <v>257</v>
      </c>
      <c r="K931" t="s">
        <v>253</v>
      </c>
      <c r="L931" t="s">
        <v>255</v>
      </c>
      <c r="M931" t="s">
        <v>256</v>
      </c>
      <c r="N931" t="s">
        <v>256</v>
      </c>
    </row>
    <row r="932" spans="1:14" x14ac:dyDescent="0.25">
      <c r="A932">
        <v>2019</v>
      </c>
      <c r="B932" t="s">
        <v>190</v>
      </c>
      <c r="C932" t="str">
        <f t="shared" si="28"/>
        <v>BretagneAides-soignants</v>
      </c>
      <c r="D932" t="s">
        <v>66</v>
      </c>
      <c r="E932" s="2">
        <v>53</v>
      </c>
      <c r="F932" t="s">
        <v>9</v>
      </c>
      <c r="G932" s="20">
        <v>5</v>
      </c>
      <c r="H932" s="20" t="str">
        <f t="shared" si="29"/>
        <v>Très fort</v>
      </c>
      <c r="I932" t="s">
        <v>255</v>
      </c>
      <c r="J932" t="s">
        <v>257</v>
      </c>
      <c r="K932" t="s">
        <v>257</v>
      </c>
      <c r="L932" t="s">
        <v>254</v>
      </c>
      <c r="M932" t="s">
        <v>253</v>
      </c>
      <c r="N932" t="s">
        <v>257</v>
      </c>
    </row>
    <row r="933" spans="1:14" x14ac:dyDescent="0.25">
      <c r="A933">
        <v>2019</v>
      </c>
      <c r="B933" t="s">
        <v>222</v>
      </c>
      <c r="C933" t="str">
        <f t="shared" si="28"/>
        <v>Nouvelle AquitaineTechniciens et agents de maîtrise des industries de process</v>
      </c>
      <c r="D933" t="s">
        <v>73</v>
      </c>
      <c r="E933" s="2">
        <v>75</v>
      </c>
      <c r="F933" t="s">
        <v>165</v>
      </c>
      <c r="G933" s="20">
        <v>5</v>
      </c>
      <c r="H933" s="20" t="str">
        <f t="shared" si="29"/>
        <v>Très fort</v>
      </c>
      <c r="I933" t="s">
        <v>255</v>
      </c>
      <c r="J933" t="s">
        <v>257</v>
      </c>
      <c r="K933" t="s">
        <v>253</v>
      </c>
      <c r="L933" t="s">
        <v>255</v>
      </c>
      <c r="M933" t="s">
        <v>256</v>
      </c>
      <c r="N933" t="s">
        <v>256</v>
      </c>
    </row>
    <row r="934" spans="1:14" x14ac:dyDescent="0.25">
      <c r="A934">
        <v>2019</v>
      </c>
      <c r="B934" t="s">
        <v>222</v>
      </c>
      <c r="C934" t="str">
        <f t="shared" si="28"/>
        <v>OccitanieTechniciens et agents de maîtrise des industries de process</v>
      </c>
      <c r="D934" t="s">
        <v>73</v>
      </c>
      <c r="E934" s="2">
        <v>76</v>
      </c>
      <c r="F934" t="s">
        <v>15</v>
      </c>
      <c r="G934" s="20">
        <v>4</v>
      </c>
      <c r="H934" s="20" t="str">
        <f t="shared" si="29"/>
        <v>Fort</v>
      </c>
      <c r="I934" t="s">
        <v>255</v>
      </c>
      <c r="J934" t="s">
        <v>257</v>
      </c>
      <c r="K934" t="s">
        <v>255</v>
      </c>
      <c r="L934" t="s">
        <v>256</v>
      </c>
      <c r="M934" t="s">
        <v>256</v>
      </c>
      <c r="N934" t="s">
        <v>256</v>
      </c>
    </row>
    <row r="935" spans="1:14" x14ac:dyDescent="0.25">
      <c r="A935">
        <v>2019</v>
      </c>
      <c r="B935" t="s">
        <v>222</v>
      </c>
      <c r="C935" t="str">
        <f t="shared" si="28"/>
        <v>Auvergne-Rhône-AlpesTechniciens et agents de maîtrise des industries de process</v>
      </c>
      <c r="D935" t="s">
        <v>73</v>
      </c>
      <c r="E935" s="2">
        <v>84</v>
      </c>
      <c r="F935" t="s">
        <v>7</v>
      </c>
      <c r="G935" s="20">
        <v>5</v>
      </c>
      <c r="H935" s="20" t="str">
        <f t="shared" si="29"/>
        <v>Très fort</v>
      </c>
      <c r="I935" t="s">
        <v>255</v>
      </c>
      <c r="J935" t="s">
        <v>257</v>
      </c>
      <c r="K935" t="s">
        <v>253</v>
      </c>
      <c r="L935" t="s">
        <v>256</v>
      </c>
      <c r="M935" t="s">
        <v>256</v>
      </c>
      <c r="N935" t="s">
        <v>256</v>
      </c>
    </row>
    <row r="936" spans="1:14" x14ac:dyDescent="0.25">
      <c r="A936">
        <v>2019</v>
      </c>
      <c r="B936" t="s">
        <v>190</v>
      </c>
      <c r="C936" t="str">
        <f t="shared" si="28"/>
        <v>Provence-Alpes-Côte d'AzurAides-soignants</v>
      </c>
      <c r="D936" t="s">
        <v>66</v>
      </c>
      <c r="E936" s="2">
        <v>93</v>
      </c>
      <c r="F936" t="s">
        <v>17</v>
      </c>
      <c r="G936" s="20">
        <v>4</v>
      </c>
      <c r="H936" s="20" t="str">
        <f t="shared" si="29"/>
        <v>Fort</v>
      </c>
      <c r="I936" t="s">
        <v>256</v>
      </c>
      <c r="J936" t="s">
        <v>254</v>
      </c>
      <c r="K936" t="s">
        <v>256</v>
      </c>
      <c r="L936" t="s">
        <v>254</v>
      </c>
      <c r="M936" t="s">
        <v>253</v>
      </c>
      <c r="N936" t="s">
        <v>257</v>
      </c>
    </row>
    <row r="937" spans="1:14" x14ac:dyDescent="0.25">
      <c r="A937">
        <v>2019</v>
      </c>
      <c r="B937" t="s">
        <v>190</v>
      </c>
      <c r="C937" t="str">
        <f t="shared" si="28"/>
        <v>CorseAides-soignants</v>
      </c>
      <c r="D937" t="s">
        <v>66</v>
      </c>
      <c r="E937" s="2">
        <v>94</v>
      </c>
      <c r="F937" t="s">
        <v>11</v>
      </c>
      <c r="G937" s="20">
        <v>5</v>
      </c>
      <c r="H937" s="20" t="str">
        <f t="shared" si="29"/>
        <v>Très fort</v>
      </c>
      <c r="I937" t="s">
        <v>256</v>
      </c>
      <c r="J937" t="s">
        <v>257</v>
      </c>
      <c r="K937" t="s">
        <v>254</v>
      </c>
      <c r="L937" t="s">
        <v>254</v>
      </c>
      <c r="M937" t="s">
        <v>253</v>
      </c>
      <c r="N937" t="s">
        <v>257</v>
      </c>
    </row>
    <row r="938" spans="1:14" x14ac:dyDescent="0.25">
      <c r="A938">
        <v>2019</v>
      </c>
      <c r="B938" t="s">
        <v>216</v>
      </c>
      <c r="C938" t="str">
        <f t="shared" si="28"/>
        <v>Île-de-FranceTechniciens et agents de maîtrise des industries mécaniques</v>
      </c>
      <c r="D938" t="s">
        <v>59</v>
      </c>
      <c r="E938" s="2">
        <v>11</v>
      </c>
      <c r="F938" t="s">
        <v>12</v>
      </c>
      <c r="G938" s="20">
        <v>5</v>
      </c>
      <c r="H938" s="20" t="str">
        <f t="shared" si="29"/>
        <v>Très fort</v>
      </c>
      <c r="I938" t="s">
        <v>255</v>
      </c>
      <c r="J938" t="s">
        <v>257</v>
      </c>
      <c r="K938" t="s">
        <v>253</v>
      </c>
      <c r="L938" t="s">
        <v>255</v>
      </c>
      <c r="M938" t="s">
        <v>257</v>
      </c>
      <c r="N938" t="s">
        <v>256</v>
      </c>
    </row>
    <row r="939" spans="1:14" x14ac:dyDescent="0.25">
      <c r="A939">
        <v>2019</v>
      </c>
      <c r="B939" t="s">
        <v>216</v>
      </c>
      <c r="C939" t="str">
        <f t="shared" si="28"/>
        <v>Centre-Val de LoireTechniciens et agents de maîtrise des industries mécaniques</v>
      </c>
      <c r="D939" t="s">
        <v>59</v>
      </c>
      <c r="E939" s="2">
        <v>24</v>
      </c>
      <c r="F939" t="s">
        <v>10</v>
      </c>
      <c r="G939" s="20">
        <v>5</v>
      </c>
      <c r="H939" s="20" t="str">
        <f t="shared" si="29"/>
        <v>Très fort</v>
      </c>
      <c r="I939" t="s">
        <v>255</v>
      </c>
      <c r="J939" t="s">
        <v>257</v>
      </c>
      <c r="K939" t="s">
        <v>255</v>
      </c>
      <c r="L939" t="s">
        <v>255</v>
      </c>
      <c r="M939" t="s">
        <v>257</v>
      </c>
      <c r="N939" t="s">
        <v>254</v>
      </c>
    </row>
    <row r="940" spans="1:14" x14ac:dyDescent="0.25">
      <c r="A940">
        <v>2019</v>
      </c>
      <c r="B940" t="s">
        <v>216</v>
      </c>
      <c r="C940" t="str">
        <f t="shared" si="28"/>
        <v>Bourgogne-Franche-ComtéTechniciens et agents de maîtrise des industries mécaniques</v>
      </c>
      <c r="D940" t="s">
        <v>59</v>
      </c>
      <c r="E940" s="2">
        <v>27</v>
      </c>
      <c r="F940" t="s">
        <v>8</v>
      </c>
      <c r="G940" s="20">
        <v>5</v>
      </c>
      <c r="H940" s="20" t="str">
        <f t="shared" si="29"/>
        <v>Très fort</v>
      </c>
      <c r="I940" t="s">
        <v>253</v>
      </c>
      <c r="J940" t="s">
        <v>257</v>
      </c>
      <c r="K940" t="s">
        <v>255</v>
      </c>
      <c r="L940" t="s">
        <v>255</v>
      </c>
      <c r="M940" t="s">
        <v>257</v>
      </c>
      <c r="N940" t="s">
        <v>254</v>
      </c>
    </row>
    <row r="941" spans="1:14" x14ac:dyDescent="0.25">
      <c r="A941">
        <v>2019</v>
      </c>
      <c r="B941" t="s">
        <v>216</v>
      </c>
      <c r="C941" t="str">
        <f t="shared" si="28"/>
        <v>NormandieTechniciens et agents de maîtrise des industries mécaniques</v>
      </c>
      <c r="D941" t="s">
        <v>59</v>
      </c>
      <c r="E941" s="2">
        <v>28</v>
      </c>
      <c r="F941" t="s">
        <v>13</v>
      </c>
      <c r="G941" s="20">
        <v>5</v>
      </c>
      <c r="H941" s="20" t="str">
        <f t="shared" si="29"/>
        <v>Très fort</v>
      </c>
      <c r="I941" t="s">
        <v>255</v>
      </c>
      <c r="J941" t="s">
        <v>257</v>
      </c>
      <c r="K941" t="s">
        <v>253</v>
      </c>
      <c r="L941" t="s">
        <v>255</v>
      </c>
      <c r="M941" t="s">
        <v>257</v>
      </c>
      <c r="N941" t="s">
        <v>254</v>
      </c>
    </row>
    <row r="942" spans="1:14" x14ac:dyDescent="0.25">
      <c r="A942">
        <v>2019</v>
      </c>
      <c r="B942" t="s">
        <v>216</v>
      </c>
      <c r="C942" t="str">
        <f t="shared" si="28"/>
        <v>Hauts-de-FranceTechniciens et agents de maîtrise des industries mécaniques</v>
      </c>
      <c r="D942" t="s">
        <v>59</v>
      </c>
      <c r="E942" s="2">
        <v>32</v>
      </c>
      <c r="F942" t="s">
        <v>18</v>
      </c>
      <c r="G942" s="20">
        <v>5</v>
      </c>
      <c r="H942" s="20" t="str">
        <f t="shared" si="29"/>
        <v>Très fort</v>
      </c>
      <c r="I942" t="s">
        <v>253</v>
      </c>
      <c r="J942" t="s">
        <v>257</v>
      </c>
      <c r="K942" t="s">
        <v>253</v>
      </c>
      <c r="L942" t="s">
        <v>255</v>
      </c>
      <c r="M942" t="s">
        <v>257</v>
      </c>
      <c r="N942" t="s">
        <v>256</v>
      </c>
    </row>
    <row r="943" spans="1:14" x14ac:dyDescent="0.25">
      <c r="A943">
        <v>2019</v>
      </c>
      <c r="B943" t="s">
        <v>216</v>
      </c>
      <c r="C943" t="str">
        <f t="shared" si="28"/>
        <v>Grand EstTechniciens et agents de maîtrise des industries mécaniques</v>
      </c>
      <c r="D943" t="s">
        <v>59</v>
      </c>
      <c r="E943" s="2">
        <v>44</v>
      </c>
      <c r="F943" t="s">
        <v>19</v>
      </c>
      <c r="G943" s="20">
        <v>5</v>
      </c>
      <c r="H943" s="20" t="str">
        <f t="shared" si="29"/>
        <v>Très fort</v>
      </c>
      <c r="I943" t="s">
        <v>253</v>
      </c>
      <c r="J943" t="s">
        <v>257</v>
      </c>
      <c r="K943" t="s">
        <v>253</v>
      </c>
      <c r="L943" t="s">
        <v>255</v>
      </c>
      <c r="M943" t="s">
        <v>257</v>
      </c>
      <c r="N943" t="s">
        <v>256</v>
      </c>
    </row>
    <row r="944" spans="1:14" x14ac:dyDescent="0.25">
      <c r="A944">
        <v>2019</v>
      </c>
      <c r="B944" t="s">
        <v>216</v>
      </c>
      <c r="C944" t="str">
        <f t="shared" si="28"/>
        <v>Pays de la LoireTechniciens et agents de maîtrise des industries mécaniques</v>
      </c>
      <c r="D944" t="s">
        <v>59</v>
      </c>
      <c r="E944" s="2">
        <v>52</v>
      </c>
      <c r="F944" t="s">
        <v>14</v>
      </c>
      <c r="G944" s="20">
        <v>5</v>
      </c>
      <c r="H944" s="20" t="str">
        <f t="shared" si="29"/>
        <v>Très fort</v>
      </c>
      <c r="I944" t="s">
        <v>255</v>
      </c>
      <c r="J944" t="s">
        <v>257</v>
      </c>
      <c r="K944" t="s">
        <v>255</v>
      </c>
      <c r="L944" t="s">
        <v>255</v>
      </c>
      <c r="M944" t="s">
        <v>257</v>
      </c>
      <c r="N944" t="s">
        <v>254</v>
      </c>
    </row>
    <row r="945" spans="1:14" x14ac:dyDescent="0.25">
      <c r="A945">
        <v>2019</v>
      </c>
      <c r="B945" t="s">
        <v>229</v>
      </c>
      <c r="C945" t="str">
        <f t="shared" si="28"/>
        <v>BretagneInfirmiers, sages-femmes</v>
      </c>
      <c r="D945" t="s">
        <v>94</v>
      </c>
      <c r="E945" s="2">
        <v>53</v>
      </c>
      <c r="F945" t="s">
        <v>9</v>
      </c>
      <c r="G945" s="20">
        <v>4</v>
      </c>
      <c r="H945" s="20" t="str">
        <f t="shared" si="29"/>
        <v>Fort</v>
      </c>
      <c r="I945" t="s">
        <v>253</v>
      </c>
      <c r="J945" t="s">
        <v>257</v>
      </c>
      <c r="K945" t="s">
        <v>257</v>
      </c>
      <c r="L945" t="s">
        <v>256</v>
      </c>
      <c r="M945" t="s">
        <v>253</v>
      </c>
      <c r="N945" t="s">
        <v>257</v>
      </c>
    </row>
    <row r="946" spans="1:14" x14ac:dyDescent="0.25">
      <c r="A946">
        <v>2019</v>
      </c>
      <c r="B946" t="s">
        <v>216</v>
      </c>
      <c r="C946" t="str">
        <f t="shared" si="28"/>
        <v>Nouvelle AquitaineTechniciens et agents de maîtrise des industries mécaniques</v>
      </c>
      <c r="D946" t="s">
        <v>59</v>
      </c>
      <c r="E946" s="2">
        <v>75</v>
      </c>
      <c r="F946" t="s">
        <v>165</v>
      </c>
      <c r="G946" s="20">
        <v>5</v>
      </c>
      <c r="H946" s="20" t="str">
        <f t="shared" si="29"/>
        <v>Très fort</v>
      </c>
      <c r="I946" t="s">
        <v>255</v>
      </c>
      <c r="J946" t="s">
        <v>257</v>
      </c>
      <c r="K946" t="s">
        <v>253</v>
      </c>
      <c r="L946" t="s">
        <v>255</v>
      </c>
      <c r="M946" t="s">
        <v>257</v>
      </c>
      <c r="N946" t="s">
        <v>254</v>
      </c>
    </row>
    <row r="947" spans="1:14" x14ac:dyDescent="0.25">
      <c r="A947">
        <v>2019</v>
      </c>
      <c r="B947" t="s">
        <v>216</v>
      </c>
      <c r="C947" t="str">
        <f t="shared" si="28"/>
        <v>OccitanieTechniciens et agents de maîtrise des industries mécaniques</v>
      </c>
      <c r="D947" t="s">
        <v>59</v>
      </c>
      <c r="E947" s="2">
        <v>76</v>
      </c>
      <c r="F947" t="s">
        <v>15</v>
      </c>
      <c r="G947" s="20">
        <v>5</v>
      </c>
      <c r="H947" s="20" t="str">
        <f t="shared" si="29"/>
        <v>Très fort</v>
      </c>
      <c r="I947" t="s">
        <v>253</v>
      </c>
      <c r="J947" t="s">
        <v>257</v>
      </c>
      <c r="K947" t="s">
        <v>255</v>
      </c>
      <c r="L947" t="s">
        <v>255</v>
      </c>
      <c r="M947" t="s">
        <v>257</v>
      </c>
      <c r="N947" t="s">
        <v>254</v>
      </c>
    </row>
    <row r="948" spans="1:14" x14ac:dyDescent="0.25">
      <c r="A948">
        <v>2019</v>
      </c>
      <c r="B948" t="s">
        <v>216</v>
      </c>
      <c r="C948" t="str">
        <f t="shared" si="28"/>
        <v>Auvergne-Rhône-AlpesTechniciens et agents de maîtrise des industries mécaniques</v>
      </c>
      <c r="D948" t="s">
        <v>59</v>
      </c>
      <c r="E948" s="2">
        <v>84</v>
      </c>
      <c r="F948" t="s">
        <v>7</v>
      </c>
      <c r="G948" s="20">
        <v>5</v>
      </c>
      <c r="H948" s="20" t="str">
        <f t="shared" si="29"/>
        <v>Très fort</v>
      </c>
      <c r="I948" t="s">
        <v>255</v>
      </c>
      <c r="J948" t="s">
        <v>257</v>
      </c>
      <c r="K948" t="s">
        <v>253</v>
      </c>
      <c r="L948" t="s">
        <v>255</v>
      </c>
      <c r="M948" t="s">
        <v>257</v>
      </c>
      <c r="N948" t="s">
        <v>254</v>
      </c>
    </row>
    <row r="949" spans="1:14" x14ac:dyDescent="0.25">
      <c r="A949">
        <v>2019</v>
      </c>
      <c r="B949" t="s">
        <v>229</v>
      </c>
      <c r="C949" t="str">
        <f t="shared" si="28"/>
        <v>Provence-Alpes-Côte d'AzurInfirmiers, sages-femmes</v>
      </c>
      <c r="D949" t="s">
        <v>94</v>
      </c>
      <c r="E949" s="2">
        <v>93</v>
      </c>
      <c r="F949" t="s">
        <v>17</v>
      </c>
      <c r="G949" s="20">
        <v>4</v>
      </c>
      <c r="H949" s="20" t="str">
        <f t="shared" si="29"/>
        <v>Fort</v>
      </c>
      <c r="I949" t="s">
        <v>255</v>
      </c>
      <c r="J949" t="s">
        <v>257</v>
      </c>
      <c r="K949" t="s">
        <v>256</v>
      </c>
      <c r="L949" t="s">
        <v>256</v>
      </c>
      <c r="M949" t="s">
        <v>253</v>
      </c>
      <c r="N949" t="s">
        <v>257</v>
      </c>
    </row>
    <row r="950" spans="1:14" x14ac:dyDescent="0.25">
      <c r="A950">
        <v>2019</v>
      </c>
      <c r="B950" t="s">
        <v>229</v>
      </c>
      <c r="C950" t="str">
        <f t="shared" si="28"/>
        <v>CorseInfirmiers, sages-femmes</v>
      </c>
      <c r="D950" t="s">
        <v>94</v>
      </c>
      <c r="E950" s="2">
        <v>94</v>
      </c>
      <c r="F950" t="s">
        <v>11</v>
      </c>
      <c r="G950" s="20">
        <v>5</v>
      </c>
      <c r="H950" s="20" t="str">
        <f t="shared" si="29"/>
        <v>Très fort</v>
      </c>
      <c r="I950" t="s">
        <v>255</v>
      </c>
      <c r="J950" t="s">
        <v>257</v>
      </c>
      <c r="K950" t="s">
        <v>254</v>
      </c>
      <c r="L950" t="s">
        <v>256</v>
      </c>
      <c r="M950" t="s">
        <v>253</v>
      </c>
      <c r="N950" t="s">
        <v>257</v>
      </c>
    </row>
    <row r="951" spans="1:14" x14ac:dyDescent="0.25">
      <c r="A951">
        <v>2019</v>
      </c>
      <c r="B951" t="s">
        <v>232</v>
      </c>
      <c r="C951" t="str">
        <f t="shared" si="28"/>
        <v>Île-de-FranceTechniciens et agents de maîtrise des matériaux souples, du bois et des industries graphiques</v>
      </c>
      <c r="D951" t="s">
        <v>81</v>
      </c>
      <c r="E951" s="2">
        <v>11</v>
      </c>
      <c r="F951" t="s">
        <v>12</v>
      </c>
      <c r="G951" s="20">
        <v>4</v>
      </c>
      <c r="H951" s="20" t="str">
        <f t="shared" si="29"/>
        <v>Fort</v>
      </c>
      <c r="I951" t="s">
        <v>253</v>
      </c>
      <c r="J951" t="s">
        <v>256</v>
      </c>
      <c r="K951" t="s">
        <v>255</v>
      </c>
      <c r="L951" t="s">
        <v>255</v>
      </c>
      <c r="M951" t="s">
        <v>254</v>
      </c>
      <c r="N951" t="s">
        <v>254</v>
      </c>
    </row>
    <row r="952" spans="1:14" x14ac:dyDescent="0.25">
      <c r="A952">
        <v>2019</v>
      </c>
      <c r="B952" t="s">
        <v>232</v>
      </c>
      <c r="C952" t="str">
        <f t="shared" si="28"/>
        <v>Centre-Val de LoireTechniciens et agents de maîtrise des matériaux souples, du bois et des industries graphiques</v>
      </c>
      <c r="D952" t="s">
        <v>81</v>
      </c>
      <c r="E952" s="2">
        <v>24</v>
      </c>
      <c r="F952" t="s">
        <v>10</v>
      </c>
      <c r="G952" s="20">
        <v>5</v>
      </c>
      <c r="H952" s="20" t="str">
        <f t="shared" si="29"/>
        <v>Très fort</v>
      </c>
      <c r="I952" t="s">
        <v>253</v>
      </c>
      <c r="J952" t="s">
        <v>254</v>
      </c>
      <c r="K952" t="s">
        <v>253</v>
      </c>
      <c r="L952" t="s">
        <v>255</v>
      </c>
      <c r="M952" t="s">
        <v>254</v>
      </c>
      <c r="N952" t="s">
        <v>254</v>
      </c>
    </row>
    <row r="953" spans="1:14" x14ac:dyDescent="0.25">
      <c r="A953">
        <v>2019</v>
      </c>
      <c r="B953" t="s">
        <v>232</v>
      </c>
      <c r="C953" t="str">
        <f t="shared" si="28"/>
        <v>Bourgogne-Franche-ComtéTechniciens et agents de maîtrise des matériaux souples, du bois et des industries graphiques</v>
      </c>
      <c r="D953" t="s">
        <v>81</v>
      </c>
      <c r="E953" s="2">
        <v>27</v>
      </c>
      <c r="F953" t="s">
        <v>8</v>
      </c>
      <c r="G953" s="20">
        <v>5</v>
      </c>
      <c r="H953" s="20" t="str">
        <f t="shared" si="29"/>
        <v>Très fort</v>
      </c>
      <c r="I953" t="s">
        <v>253</v>
      </c>
      <c r="J953" t="s">
        <v>254</v>
      </c>
      <c r="K953" t="s">
        <v>253</v>
      </c>
      <c r="L953" t="s">
        <v>255</v>
      </c>
      <c r="M953" t="s">
        <v>254</v>
      </c>
      <c r="N953" t="s">
        <v>254</v>
      </c>
    </row>
    <row r="954" spans="1:14" x14ac:dyDescent="0.25">
      <c r="A954">
        <v>2019</v>
      </c>
      <c r="B954" t="s">
        <v>232</v>
      </c>
      <c r="C954" t="str">
        <f t="shared" si="28"/>
        <v>NormandieTechniciens et agents de maîtrise des matériaux souples, du bois et des industries graphiques</v>
      </c>
      <c r="D954" t="s">
        <v>81</v>
      </c>
      <c r="E954" s="2">
        <v>28</v>
      </c>
      <c r="F954" t="s">
        <v>13</v>
      </c>
      <c r="G954" s="20">
        <v>5</v>
      </c>
      <c r="H954" s="20" t="str">
        <f t="shared" si="29"/>
        <v>Très fort</v>
      </c>
      <c r="I954" t="s">
        <v>253</v>
      </c>
      <c r="J954" t="s">
        <v>257</v>
      </c>
      <c r="K954" t="s">
        <v>253</v>
      </c>
      <c r="L954" t="s">
        <v>255</v>
      </c>
      <c r="M954" t="s">
        <v>254</v>
      </c>
      <c r="N954" t="s">
        <v>254</v>
      </c>
    </row>
    <row r="955" spans="1:14" x14ac:dyDescent="0.25">
      <c r="A955">
        <v>2019</v>
      </c>
      <c r="B955" t="s">
        <v>232</v>
      </c>
      <c r="C955" t="str">
        <f t="shared" si="28"/>
        <v>Hauts-de-FranceTechniciens et agents de maîtrise des matériaux souples, du bois et des industries graphiques</v>
      </c>
      <c r="D955" t="s">
        <v>81</v>
      </c>
      <c r="E955" s="2">
        <v>32</v>
      </c>
      <c r="F955" t="s">
        <v>18</v>
      </c>
      <c r="G955" s="20">
        <v>5</v>
      </c>
      <c r="H955" s="20" t="str">
        <f t="shared" si="29"/>
        <v>Très fort</v>
      </c>
      <c r="I955" t="s">
        <v>253</v>
      </c>
      <c r="J955" t="s">
        <v>254</v>
      </c>
      <c r="K955" t="s">
        <v>253</v>
      </c>
      <c r="L955" t="s">
        <v>255</v>
      </c>
      <c r="M955" t="s">
        <v>254</v>
      </c>
      <c r="N955" t="s">
        <v>254</v>
      </c>
    </row>
    <row r="956" spans="1:14" x14ac:dyDescent="0.25">
      <c r="A956">
        <v>2019</v>
      </c>
      <c r="B956" t="s">
        <v>232</v>
      </c>
      <c r="C956" t="str">
        <f t="shared" si="28"/>
        <v>Grand EstTechniciens et agents de maîtrise des matériaux souples, du bois et des industries graphiques</v>
      </c>
      <c r="D956" t="s">
        <v>81</v>
      </c>
      <c r="E956" s="2">
        <v>44</v>
      </c>
      <c r="F956" t="s">
        <v>19</v>
      </c>
      <c r="G956" s="20">
        <v>5</v>
      </c>
      <c r="H956" s="20" t="str">
        <f t="shared" si="29"/>
        <v>Très fort</v>
      </c>
      <c r="I956" t="s">
        <v>253</v>
      </c>
      <c r="J956" t="s">
        <v>257</v>
      </c>
      <c r="K956" t="s">
        <v>255</v>
      </c>
      <c r="L956" t="s">
        <v>255</v>
      </c>
      <c r="M956" t="s">
        <v>254</v>
      </c>
      <c r="N956" t="s">
        <v>254</v>
      </c>
    </row>
    <row r="957" spans="1:14" x14ac:dyDescent="0.25">
      <c r="A957">
        <v>2019</v>
      </c>
      <c r="B957" t="s">
        <v>232</v>
      </c>
      <c r="C957" t="str">
        <f t="shared" si="28"/>
        <v>Pays de la LoireTechniciens et agents de maîtrise des matériaux souples, du bois et des industries graphiques</v>
      </c>
      <c r="D957" t="s">
        <v>81</v>
      </c>
      <c r="E957" s="2">
        <v>52</v>
      </c>
      <c r="F957" t="s">
        <v>14</v>
      </c>
      <c r="G957" s="20">
        <v>5</v>
      </c>
      <c r="H957" s="20" t="str">
        <f t="shared" si="29"/>
        <v>Très fort</v>
      </c>
      <c r="I957" t="s">
        <v>255</v>
      </c>
      <c r="J957" t="s">
        <v>254</v>
      </c>
      <c r="K957" t="s">
        <v>253</v>
      </c>
      <c r="L957" t="s">
        <v>255</v>
      </c>
      <c r="M957" t="s">
        <v>254</v>
      </c>
      <c r="N957" t="s">
        <v>254</v>
      </c>
    </row>
    <row r="958" spans="1:14" x14ac:dyDescent="0.25">
      <c r="A958">
        <v>2019</v>
      </c>
      <c r="B958" t="s">
        <v>252</v>
      </c>
      <c r="C958" t="str">
        <f t="shared" si="28"/>
        <v>BretagneProfessions para-médicales</v>
      </c>
      <c r="D958" t="s">
        <v>113</v>
      </c>
      <c r="E958" s="2">
        <v>53</v>
      </c>
      <c r="F958" t="s">
        <v>9</v>
      </c>
      <c r="G958" s="20">
        <v>5</v>
      </c>
      <c r="H958" s="20" t="str">
        <f t="shared" si="29"/>
        <v>Très fort</v>
      </c>
      <c r="I958" t="s">
        <v>255</v>
      </c>
      <c r="J958" t="s">
        <v>257</v>
      </c>
      <c r="K958" t="s">
        <v>254</v>
      </c>
      <c r="L958" t="s">
        <v>256</v>
      </c>
      <c r="M958" t="s">
        <v>256</v>
      </c>
      <c r="N958" t="s">
        <v>257</v>
      </c>
    </row>
    <row r="959" spans="1:14" x14ac:dyDescent="0.25">
      <c r="A959">
        <v>2019</v>
      </c>
      <c r="B959" t="s">
        <v>232</v>
      </c>
      <c r="C959" t="str">
        <f t="shared" si="28"/>
        <v>Nouvelle AquitaineTechniciens et agents de maîtrise des matériaux souples, du bois et des industries graphiques</v>
      </c>
      <c r="D959" t="s">
        <v>81</v>
      </c>
      <c r="E959" s="2">
        <v>75</v>
      </c>
      <c r="F959" t="s">
        <v>165</v>
      </c>
      <c r="G959" s="20">
        <v>5</v>
      </c>
      <c r="H959" s="20" t="str">
        <f t="shared" si="29"/>
        <v>Très fort</v>
      </c>
      <c r="I959" t="s">
        <v>253</v>
      </c>
      <c r="J959" t="s">
        <v>254</v>
      </c>
      <c r="K959" t="s">
        <v>253</v>
      </c>
      <c r="L959" t="s">
        <v>255</v>
      </c>
      <c r="M959" t="s">
        <v>254</v>
      </c>
      <c r="N959" t="s">
        <v>254</v>
      </c>
    </row>
    <row r="960" spans="1:14" x14ac:dyDescent="0.25">
      <c r="A960">
        <v>2019</v>
      </c>
      <c r="B960" t="s">
        <v>232</v>
      </c>
      <c r="C960" t="str">
        <f t="shared" si="28"/>
        <v>OccitanieTechniciens et agents de maîtrise des matériaux souples, du bois et des industries graphiques</v>
      </c>
      <c r="D960" t="s">
        <v>81</v>
      </c>
      <c r="E960" s="2">
        <v>76</v>
      </c>
      <c r="F960" t="s">
        <v>15</v>
      </c>
      <c r="G960" s="20">
        <v>5</v>
      </c>
      <c r="H960" s="20" t="str">
        <f t="shared" si="29"/>
        <v>Très fort</v>
      </c>
      <c r="I960" t="s">
        <v>255</v>
      </c>
      <c r="J960" t="s">
        <v>256</v>
      </c>
      <c r="K960" t="s">
        <v>253</v>
      </c>
      <c r="L960" t="s">
        <v>255</v>
      </c>
      <c r="M960" t="s">
        <v>254</v>
      </c>
      <c r="N960" t="s">
        <v>254</v>
      </c>
    </row>
    <row r="961" spans="1:14" x14ac:dyDescent="0.25">
      <c r="A961">
        <v>2019</v>
      </c>
      <c r="B961" t="s">
        <v>232</v>
      </c>
      <c r="C961" t="str">
        <f t="shared" si="28"/>
        <v>Auvergne-Rhône-AlpesTechniciens et agents de maîtrise des matériaux souples, du bois et des industries graphiques</v>
      </c>
      <c r="D961" t="s">
        <v>81</v>
      </c>
      <c r="E961" s="2">
        <v>84</v>
      </c>
      <c r="F961" t="s">
        <v>7</v>
      </c>
      <c r="G961" s="20">
        <v>4</v>
      </c>
      <c r="H961" s="20" t="str">
        <f t="shared" si="29"/>
        <v>Fort</v>
      </c>
      <c r="I961" t="s">
        <v>253</v>
      </c>
      <c r="J961" t="s">
        <v>257</v>
      </c>
      <c r="K961" t="s">
        <v>253</v>
      </c>
      <c r="L961" t="s">
        <v>255</v>
      </c>
      <c r="M961" t="s">
        <v>254</v>
      </c>
      <c r="N961" t="s">
        <v>254</v>
      </c>
    </row>
    <row r="962" spans="1:14" x14ac:dyDescent="0.25">
      <c r="A962">
        <v>2019</v>
      </c>
      <c r="B962" t="s">
        <v>252</v>
      </c>
      <c r="C962" t="str">
        <f t="shared" si="28"/>
        <v>Provence-Alpes-Côte d'AzurProfessions para-médicales</v>
      </c>
      <c r="D962" t="s">
        <v>113</v>
      </c>
      <c r="E962" s="2">
        <v>93</v>
      </c>
      <c r="F962" t="s">
        <v>17</v>
      </c>
      <c r="G962" s="20">
        <v>5</v>
      </c>
      <c r="H962" s="20" t="str">
        <f t="shared" si="29"/>
        <v>Très fort</v>
      </c>
      <c r="I962" t="s">
        <v>255</v>
      </c>
      <c r="J962" t="s">
        <v>254</v>
      </c>
      <c r="K962" t="s">
        <v>256</v>
      </c>
      <c r="L962" t="s">
        <v>256</v>
      </c>
      <c r="M962" t="s">
        <v>255</v>
      </c>
      <c r="N962" t="s">
        <v>257</v>
      </c>
    </row>
    <row r="963" spans="1:14" x14ac:dyDescent="0.25">
      <c r="A963">
        <v>2019</v>
      </c>
      <c r="B963" t="s">
        <v>252</v>
      </c>
      <c r="C963" t="str">
        <f t="shared" ref="C963:C1026" si="30">F963&amp;D963</f>
        <v>CorseProfessions para-médicales</v>
      </c>
      <c r="D963" t="s">
        <v>113</v>
      </c>
      <c r="E963" s="2">
        <v>94</v>
      </c>
      <c r="F963" t="s">
        <v>11</v>
      </c>
      <c r="G963" s="20">
        <v>5</v>
      </c>
      <c r="H963" s="20" t="str">
        <f t="shared" ref="H963:H1026" si="31">IF(G963=1,"Très faible",IF(G963=2,"Faible",IF(G963=3,"Moyen",IF(G963=4,"Fort",IF(G963=5,"Très fort","Problème")))))</f>
        <v>Très fort</v>
      </c>
      <c r="I963" t="s">
        <v>255</v>
      </c>
      <c r="J963" t="s">
        <v>257</v>
      </c>
      <c r="K963" t="s">
        <v>256</v>
      </c>
      <c r="L963" t="s">
        <v>256</v>
      </c>
      <c r="M963" t="s">
        <v>255</v>
      </c>
      <c r="N963" t="s">
        <v>257</v>
      </c>
    </row>
    <row r="964" spans="1:14" x14ac:dyDescent="0.25">
      <c r="A964">
        <v>2019</v>
      </c>
      <c r="B964" t="s">
        <v>199</v>
      </c>
      <c r="C964" t="str">
        <f t="shared" si="30"/>
        <v>Île-de-FranceTechniciens et agents de maîtrise du bâtiment et des travaux publics</v>
      </c>
      <c r="D964" t="s">
        <v>76</v>
      </c>
      <c r="E964" s="2">
        <v>11</v>
      </c>
      <c r="F964" t="s">
        <v>12</v>
      </c>
      <c r="G964" s="20">
        <v>5</v>
      </c>
      <c r="H964" s="20" t="str">
        <f t="shared" si="31"/>
        <v>Très fort</v>
      </c>
      <c r="I964" t="s">
        <v>257</v>
      </c>
      <c r="J964" t="s">
        <v>254</v>
      </c>
      <c r="K964" t="s">
        <v>253</v>
      </c>
      <c r="L964" t="s">
        <v>256</v>
      </c>
      <c r="M964" t="s">
        <v>256</v>
      </c>
      <c r="N964" t="s">
        <v>254</v>
      </c>
    </row>
    <row r="965" spans="1:14" x14ac:dyDescent="0.25">
      <c r="A965">
        <v>2019</v>
      </c>
      <c r="B965" t="s">
        <v>199</v>
      </c>
      <c r="C965" t="str">
        <f t="shared" si="30"/>
        <v>Centre-Val de LoireTechniciens et agents de maîtrise du bâtiment et des travaux publics</v>
      </c>
      <c r="D965" t="s">
        <v>76</v>
      </c>
      <c r="E965" s="2">
        <v>24</v>
      </c>
      <c r="F965" t="s">
        <v>10</v>
      </c>
      <c r="G965" s="20">
        <v>5</v>
      </c>
      <c r="H965" s="20" t="str">
        <f t="shared" si="31"/>
        <v>Très fort</v>
      </c>
      <c r="I965" t="s">
        <v>254</v>
      </c>
      <c r="J965" t="s">
        <v>254</v>
      </c>
      <c r="K965" t="s">
        <v>253</v>
      </c>
      <c r="L965" t="s">
        <v>256</v>
      </c>
      <c r="M965" t="s">
        <v>256</v>
      </c>
      <c r="N965" t="s">
        <v>254</v>
      </c>
    </row>
    <row r="966" spans="1:14" x14ac:dyDescent="0.25">
      <c r="A966">
        <v>2019</v>
      </c>
      <c r="B966" t="s">
        <v>199</v>
      </c>
      <c r="C966" t="str">
        <f t="shared" si="30"/>
        <v>Bourgogne-Franche-ComtéTechniciens et agents de maîtrise du bâtiment et des travaux publics</v>
      </c>
      <c r="D966" t="s">
        <v>76</v>
      </c>
      <c r="E966" s="2">
        <v>27</v>
      </c>
      <c r="F966" t="s">
        <v>8</v>
      </c>
      <c r="G966" s="20">
        <v>5</v>
      </c>
      <c r="H966" s="20" t="str">
        <f t="shared" si="31"/>
        <v>Très fort</v>
      </c>
      <c r="I966" t="s">
        <v>256</v>
      </c>
      <c r="J966" t="s">
        <v>257</v>
      </c>
      <c r="K966" t="s">
        <v>253</v>
      </c>
      <c r="L966" t="s">
        <v>256</v>
      </c>
      <c r="M966" t="s">
        <v>256</v>
      </c>
      <c r="N966" t="s">
        <v>254</v>
      </c>
    </row>
    <row r="967" spans="1:14" x14ac:dyDescent="0.25">
      <c r="A967">
        <v>2019</v>
      </c>
      <c r="B967" t="s">
        <v>199</v>
      </c>
      <c r="C967" t="str">
        <f t="shared" si="30"/>
        <v>NormandieTechniciens et agents de maîtrise du bâtiment et des travaux publics</v>
      </c>
      <c r="D967" t="s">
        <v>76</v>
      </c>
      <c r="E967" s="2">
        <v>28</v>
      </c>
      <c r="F967" t="s">
        <v>13</v>
      </c>
      <c r="G967" s="20">
        <v>5</v>
      </c>
      <c r="H967" s="20" t="str">
        <f t="shared" si="31"/>
        <v>Très fort</v>
      </c>
      <c r="I967" t="s">
        <v>254</v>
      </c>
      <c r="J967" t="s">
        <v>254</v>
      </c>
      <c r="K967" t="s">
        <v>253</v>
      </c>
      <c r="L967" t="s">
        <v>256</v>
      </c>
      <c r="M967" t="s">
        <v>256</v>
      </c>
      <c r="N967" t="s">
        <v>254</v>
      </c>
    </row>
    <row r="968" spans="1:14" x14ac:dyDescent="0.25">
      <c r="A968">
        <v>2019</v>
      </c>
      <c r="B968" t="s">
        <v>199</v>
      </c>
      <c r="C968" t="str">
        <f t="shared" si="30"/>
        <v>Hauts-de-FranceTechniciens et agents de maîtrise du bâtiment et des travaux publics</v>
      </c>
      <c r="D968" t="s">
        <v>76</v>
      </c>
      <c r="E968" s="2">
        <v>32</v>
      </c>
      <c r="F968" t="s">
        <v>18</v>
      </c>
      <c r="G968" s="20">
        <v>5</v>
      </c>
      <c r="H968" s="20" t="str">
        <f t="shared" si="31"/>
        <v>Très fort</v>
      </c>
      <c r="I968" t="s">
        <v>256</v>
      </c>
      <c r="J968" t="s">
        <v>254</v>
      </c>
      <c r="K968" t="s">
        <v>253</v>
      </c>
      <c r="L968" t="s">
        <v>256</v>
      </c>
      <c r="M968" t="s">
        <v>256</v>
      </c>
      <c r="N968" t="s">
        <v>254</v>
      </c>
    </row>
    <row r="969" spans="1:14" x14ac:dyDescent="0.25">
      <c r="A969">
        <v>2019</v>
      </c>
      <c r="B969" t="s">
        <v>199</v>
      </c>
      <c r="C969" t="str">
        <f t="shared" si="30"/>
        <v>Grand EstTechniciens et agents de maîtrise du bâtiment et des travaux publics</v>
      </c>
      <c r="D969" t="s">
        <v>76</v>
      </c>
      <c r="E969" s="2">
        <v>44</v>
      </c>
      <c r="F969" t="s">
        <v>19</v>
      </c>
      <c r="G969" s="20">
        <v>5</v>
      </c>
      <c r="H969" s="20" t="str">
        <f t="shared" si="31"/>
        <v>Très fort</v>
      </c>
      <c r="I969" t="s">
        <v>254</v>
      </c>
      <c r="J969" t="s">
        <v>254</v>
      </c>
      <c r="K969" t="s">
        <v>253</v>
      </c>
      <c r="L969" t="s">
        <v>256</v>
      </c>
      <c r="M969" t="s">
        <v>256</v>
      </c>
      <c r="N969" t="s">
        <v>254</v>
      </c>
    </row>
    <row r="970" spans="1:14" x14ac:dyDescent="0.25">
      <c r="A970">
        <v>2019</v>
      </c>
      <c r="B970" t="s">
        <v>199</v>
      </c>
      <c r="C970" t="str">
        <f t="shared" si="30"/>
        <v>Pays de la LoireTechniciens et agents de maîtrise du bâtiment et des travaux publics</v>
      </c>
      <c r="D970" t="s">
        <v>76</v>
      </c>
      <c r="E970" s="2">
        <v>52</v>
      </c>
      <c r="F970" t="s">
        <v>14</v>
      </c>
      <c r="G970" s="20">
        <v>5</v>
      </c>
      <c r="H970" s="20" t="str">
        <f t="shared" si="31"/>
        <v>Très fort</v>
      </c>
      <c r="I970" t="s">
        <v>257</v>
      </c>
      <c r="J970" t="s">
        <v>257</v>
      </c>
      <c r="K970" t="s">
        <v>253</v>
      </c>
      <c r="L970" t="s">
        <v>256</v>
      </c>
      <c r="M970" t="s">
        <v>256</v>
      </c>
      <c r="N970" t="s">
        <v>254</v>
      </c>
    </row>
    <row r="971" spans="1:14" x14ac:dyDescent="0.25">
      <c r="A971">
        <v>2019</v>
      </c>
      <c r="B971" t="s">
        <v>250</v>
      </c>
      <c r="C971" t="str">
        <f t="shared" si="30"/>
        <v>BretagneProfessionnels de l'action sociale et de l'orientation</v>
      </c>
      <c r="D971" t="s">
        <v>109</v>
      </c>
      <c r="E971" s="2">
        <v>53</v>
      </c>
      <c r="F971" t="s">
        <v>9</v>
      </c>
      <c r="G971" s="20">
        <v>2</v>
      </c>
      <c r="H971" s="20" t="str">
        <f t="shared" si="31"/>
        <v>Faible</v>
      </c>
      <c r="I971" t="s">
        <v>255</v>
      </c>
      <c r="J971" t="s">
        <v>254</v>
      </c>
      <c r="K971" t="s">
        <v>256</v>
      </c>
      <c r="L971" t="s">
        <v>253</v>
      </c>
      <c r="M971" t="s">
        <v>253</v>
      </c>
      <c r="N971" t="s">
        <v>257</v>
      </c>
    </row>
    <row r="972" spans="1:14" x14ac:dyDescent="0.25">
      <c r="A972">
        <v>2019</v>
      </c>
      <c r="B972" t="s">
        <v>199</v>
      </c>
      <c r="C972" t="str">
        <f t="shared" si="30"/>
        <v>Nouvelle AquitaineTechniciens et agents de maîtrise du bâtiment et des travaux publics</v>
      </c>
      <c r="D972" t="s">
        <v>76</v>
      </c>
      <c r="E972" s="2">
        <v>75</v>
      </c>
      <c r="F972" t="s">
        <v>165</v>
      </c>
      <c r="G972" s="20">
        <v>5</v>
      </c>
      <c r="H972" s="20" t="str">
        <f t="shared" si="31"/>
        <v>Très fort</v>
      </c>
      <c r="I972" t="s">
        <v>254</v>
      </c>
      <c r="J972" t="s">
        <v>254</v>
      </c>
      <c r="K972" t="s">
        <v>253</v>
      </c>
      <c r="L972" t="s">
        <v>256</v>
      </c>
      <c r="M972" t="s">
        <v>256</v>
      </c>
      <c r="N972" t="s">
        <v>254</v>
      </c>
    </row>
    <row r="973" spans="1:14" x14ac:dyDescent="0.25">
      <c r="A973">
        <v>2019</v>
      </c>
      <c r="B973" t="s">
        <v>199</v>
      </c>
      <c r="C973" t="str">
        <f t="shared" si="30"/>
        <v>OccitanieTechniciens et agents de maîtrise du bâtiment et des travaux publics</v>
      </c>
      <c r="D973" t="s">
        <v>76</v>
      </c>
      <c r="E973" s="2">
        <v>76</v>
      </c>
      <c r="F973" t="s">
        <v>15</v>
      </c>
      <c r="G973" s="20">
        <v>5</v>
      </c>
      <c r="H973" s="20" t="str">
        <f t="shared" si="31"/>
        <v>Très fort</v>
      </c>
      <c r="I973" t="s">
        <v>254</v>
      </c>
      <c r="J973" t="s">
        <v>254</v>
      </c>
      <c r="K973" t="s">
        <v>253</v>
      </c>
      <c r="L973" t="s">
        <v>256</v>
      </c>
      <c r="M973" t="s">
        <v>256</v>
      </c>
      <c r="N973" t="s">
        <v>254</v>
      </c>
    </row>
    <row r="974" spans="1:14" x14ac:dyDescent="0.25">
      <c r="A974">
        <v>2019</v>
      </c>
      <c r="B974" t="s">
        <v>199</v>
      </c>
      <c r="C974" t="str">
        <f t="shared" si="30"/>
        <v>Auvergne-Rhône-AlpesTechniciens et agents de maîtrise du bâtiment et des travaux publics</v>
      </c>
      <c r="D974" t="s">
        <v>76</v>
      </c>
      <c r="E974" s="2">
        <v>84</v>
      </c>
      <c r="F974" t="s">
        <v>7</v>
      </c>
      <c r="G974" s="20">
        <v>5</v>
      </c>
      <c r="H974" s="20" t="str">
        <f t="shared" si="31"/>
        <v>Très fort</v>
      </c>
      <c r="I974" t="s">
        <v>257</v>
      </c>
      <c r="J974" t="s">
        <v>254</v>
      </c>
      <c r="K974" t="s">
        <v>253</v>
      </c>
      <c r="L974" t="s">
        <v>256</v>
      </c>
      <c r="M974" t="s">
        <v>256</v>
      </c>
      <c r="N974" t="s">
        <v>254</v>
      </c>
    </row>
    <row r="975" spans="1:14" x14ac:dyDescent="0.25">
      <c r="A975">
        <v>2019</v>
      </c>
      <c r="B975" t="s">
        <v>250</v>
      </c>
      <c r="C975" t="str">
        <f t="shared" si="30"/>
        <v>Provence-Alpes-Côte d'AzurProfessionnels de l'action sociale et de l'orientation</v>
      </c>
      <c r="D975" t="s">
        <v>109</v>
      </c>
      <c r="E975" s="2">
        <v>93</v>
      </c>
      <c r="F975" t="s">
        <v>17</v>
      </c>
      <c r="G975" s="20">
        <v>4</v>
      </c>
      <c r="H975" s="20" t="str">
        <f t="shared" si="31"/>
        <v>Fort</v>
      </c>
      <c r="I975" t="s">
        <v>256</v>
      </c>
      <c r="J975" t="s">
        <v>256</v>
      </c>
      <c r="K975" t="s">
        <v>255</v>
      </c>
      <c r="L975" t="s">
        <v>253</v>
      </c>
      <c r="M975" t="s">
        <v>253</v>
      </c>
      <c r="N975" t="s">
        <v>257</v>
      </c>
    </row>
    <row r="976" spans="1:14" x14ac:dyDescent="0.25">
      <c r="A976">
        <v>2019</v>
      </c>
      <c r="B976" t="s">
        <v>250</v>
      </c>
      <c r="C976" t="str">
        <f t="shared" si="30"/>
        <v>CorseProfessionnels de l'action sociale et de l'orientation</v>
      </c>
      <c r="D976" t="s">
        <v>109</v>
      </c>
      <c r="E976" s="2">
        <v>94</v>
      </c>
      <c r="F976" t="s">
        <v>11</v>
      </c>
      <c r="G976" s="20">
        <v>4</v>
      </c>
      <c r="H976" s="20" t="str">
        <f t="shared" si="31"/>
        <v>Fort</v>
      </c>
      <c r="I976" t="s">
        <v>255</v>
      </c>
      <c r="J976" t="s">
        <v>254</v>
      </c>
      <c r="K976" t="s">
        <v>255</v>
      </c>
      <c r="L976" t="s">
        <v>253</v>
      </c>
      <c r="M976" t="s">
        <v>253</v>
      </c>
      <c r="N976" t="s">
        <v>257</v>
      </c>
    </row>
    <row r="977" spans="1:14" x14ac:dyDescent="0.25">
      <c r="A977">
        <v>2019</v>
      </c>
      <c r="B977" t="s">
        <v>184</v>
      </c>
      <c r="C977" t="str">
        <f t="shared" si="30"/>
        <v>Île-de-FranceTechniciens et cadres de l'agriculture</v>
      </c>
      <c r="D977" t="s">
        <v>107</v>
      </c>
      <c r="E977" s="2">
        <v>11</v>
      </c>
      <c r="F977" t="s">
        <v>12</v>
      </c>
      <c r="G977" s="20">
        <v>4</v>
      </c>
      <c r="H977" s="20" t="str">
        <f t="shared" si="31"/>
        <v>Fort</v>
      </c>
      <c r="I977" t="s">
        <v>255</v>
      </c>
      <c r="J977" t="s">
        <v>254</v>
      </c>
      <c r="K977" t="s">
        <v>253</v>
      </c>
      <c r="L977" t="s">
        <v>255</v>
      </c>
      <c r="M977" t="s">
        <v>254</v>
      </c>
      <c r="N977" t="s">
        <v>254</v>
      </c>
    </row>
    <row r="978" spans="1:14" x14ac:dyDescent="0.25">
      <c r="A978">
        <v>2019</v>
      </c>
      <c r="B978" t="s">
        <v>184</v>
      </c>
      <c r="C978" t="str">
        <f t="shared" si="30"/>
        <v>Centre-Val de LoireTechniciens et cadres de l'agriculture</v>
      </c>
      <c r="D978" t="s">
        <v>107</v>
      </c>
      <c r="E978" s="2">
        <v>24</v>
      </c>
      <c r="F978" t="s">
        <v>10</v>
      </c>
      <c r="G978" s="20">
        <v>5</v>
      </c>
      <c r="H978" s="20" t="str">
        <f t="shared" si="31"/>
        <v>Très fort</v>
      </c>
      <c r="I978" t="s">
        <v>255</v>
      </c>
      <c r="J978" t="s">
        <v>254</v>
      </c>
      <c r="K978" t="s">
        <v>255</v>
      </c>
      <c r="L978" t="s">
        <v>256</v>
      </c>
      <c r="M978" t="s">
        <v>254</v>
      </c>
      <c r="N978" t="s">
        <v>254</v>
      </c>
    </row>
    <row r="979" spans="1:14" x14ac:dyDescent="0.25">
      <c r="A979">
        <v>2019</v>
      </c>
      <c r="B979" t="s">
        <v>184</v>
      </c>
      <c r="C979" t="str">
        <f t="shared" si="30"/>
        <v>Bourgogne-Franche-ComtéTechniciens et cadres de l'agriculture</v>
      </c>
      <c r="D979" t="s">
        <v>107</v>
      </c>
      <c r="E979" s="2">
        <v>27</v>
      </c>
      <c r="F979" t="s">
        <v>8</v>
      </c>
      <c r="G979" s="20">
        <v>5</v>
      </c>
      <c r="H979" s="20" t="str">
        <f t="shared" si="31"/>
        <v>Très fort</v>
      </c>
      <c r="I979" t="s">
        <v>253</v>
      </c>
      <c r="J979" t="s">
        <v>257</v>
      </c>
      <c r="K979" t="s">
        <v>253</v>
      </c>
      <c r="L979" t="s">
        <v>256</v>
      </c>
      <c r="M979" t="s">
        <v>254</v>
      </c>
      <c r="N979" t="s">
        <v>254</v>
      </c>
    </row>
    <row r="980" spans="1:14" x14ac:dyDescent="0.25">
      <c r="A980">
        <v>2019</v>
      </c>
      <c r="B980" t="s">
        <v>184</v>
      </c>
      <c r="C980" t="str">
        <f t="shared" si="30"/>
        <v>NormandieTechniciens et cadres de l'agriculture</v>
      </c>
      <c r="D980" t="s">
        <v>107</v>
      </c>
      <c r="E980" s="2">
        <v>28</v>
      </c>
      <c r="F980" t="s">
        <v>13</v>
      </c>
      <c r="G980" s="20">
        <v>3</v>
      </c>
      <c r="H980" s="20" t="str">
        <f t="shared" si="31"/>
        <v>Moyen</v>
      </c>
      <c r="I980" t="s">
        <v>253</v>
      </c>
      <c r="J980" t="s">
        <v>254</v>
      </c>
      <c r="K980" t="s">
        <v>255</v>
      </c>
      <c r="L980" t="s">
        <v>256</v>
      </c>
      <c r="M980" t="s">
        <v>254</v>
      </c>
      <c r="N980" t="s">
        <v>254</v>
      </c>
    </row>
    <row r="981" spans="1:14" x14ac:dyDescent="0.25">
      <c r="A981">
        <v>2019</v>
      </c>
      <c r="B981" t="s">
        <v>184</v>
      </c>
      <c r="C981" t="str">
        <f t="shared" si="30"/>
        <v>Hauts-de-FranceTechniciens et cadres de l'agriculture</v>
      </c>
      <c r="D981" t="s">
        <v>107</v>
      </c>
      <c r="E981" s="2">
        <v>32</v>
      </c>
      <c r="F981" t="s">
        <v>18</v>
      </c>
      <c r="G981" s="20">
        <v>5</v>
      </c>
      <c r="H981" s="20" t="str">
        <f t="shared" si="31"/>
        <v>Très fort</v>
      </c>
      <c r="I981" t="s">
        <v>255</v>
      </c>
      <c r="J981" t="s">
        <v>257</v>
      </c>
      <c r="K981" t="s">
        <v>255</v>
      </c>
      <c r="L981" t="s">
        <v>256</v>
      </c>
      <c r="M981" t="s">
        <v>254</v>
      </c>
      <c r="N981" t="s">
        <v>254</v>
      </c>
    </row>
    <row r="982" spans="1:14" x14ac:dyDescent="0.25">
      <c r="A982">
        <v>2019</v>
      </c>
      <c r="B982" t="s">
        <v>184</v>
      </c>
      <c r="C982" t="str">
        <f t="shared" si="30"/>
        <v>Grand EstTechniciens et cadres de l'agriculture</v>
      </c>
      <c r="D982" t="s">
        <v>107</v>
      </c>
      <c r="E982" s="2">
        <v>44</v>
      </c>
      <c r="F982" t="s">
        <v>19</v>
      </c>
      <c r="G982" s="20">
        <v>5</v>
      </c>
      <c r="H982" s="20" t="str">
        <f t="shared" si="31"/>
        <v>Très fort</v>
      </c>
      <c r="I982" t="s">
        <v>253</v>
      </c>
      <c r="J982" t="s">
        <v>257</v>
      </c>
      <c r="K982" t="s">
        <v>253</v>
      </c>
      <c r="L982" t="s">
        <v>256</v>
      </c>
      <c r="M982" t="s">
        <v>254</v>
      </c>
      <c r="N982" t="s">
        <v>254</v>
      </c>
    </row>
    <row r="983" spans="1:14" x14ac:dyDescent="0.25">
      <c r="A983">
        <v>2019</v>
      </c>
      <c r="B983" t="s">
        <v>184</v>
      </c>
      <c r="C983" t="str">
        <f t="shared" si="30"/>
        <v>Pays de la LoireTechniciens et cadres de l'agriculture</v>
      </c>
      <c r="D983" t="s">
        <v>107</v>
      </c>
      <c r="E983" s="2">
        <v>52</v>
      </c>
      <c r="F983" t="s">
        <v>14</v>
      </c>
      <c r="G983" s="20">
        <v>5</v>
      </c>
      <c r="H983" s="20" t="str">
        <f t="shared" si="31"/>
        <v>Très fort</v>
      </c>
      <c r="I983" t="s">
        <v>255</v>
      </c>
      <c r="J983" t="s">
        <v>257</v>
      </c>
      <c r="K983" t="s">
        <v>255</v>
      </c>
      <c r="L983" t="s">
        <v>256</v>
      </c>
      <c r="M983" t="s">
        <v>254</v>
      </c>
      <c r="N983" t="s">
        <v>254</v>
      </c>
    </row>
    <row r="984" spans="1:14" x14ac:dyDescent="0.25">
      <c r="A984">
        <v>2019</v>
      </c>
      <c r="B984" t="s">
        <v>249</v>
      </c>
      <c r="C984" t="str">
        <f t="shared" si="30"/>
        <v>BretagneProfessionnels de l'action culturelle, sportive et surveillants</v>
      </c>
      <c r="D984" t="s">
        <v>124</v>
      </c>
      <c r="E984" s="2">
        <v>53</v>
      </c>
      <c r="F984" t="s">
        <v>9</v>
      </c>
      <c r="G984" s="20">
        <v>1</v>
      </c>
      <c r="H984" s="20" t="str">
        <f t="shared" si="31"/>
        <v>Très faible</v>
      </c>
      <c r="I984" t="s">
        <v>257</v>
      </c>
      <c r="J984" t="s">
        <v>255</v>
      </c>
      <c r="K984" t="s">
        <v>257</v>
      </c>
      <c r="L984" t="s">
        <v>255</v>
      </c>
      <c r="M984" t="s">
        <v>255</v>
      </c>
      <c r="N984" t="s">
        <v>255</v>
      </c>
    </row>
    <row r="985" spans="1:14" x14ac:dyDescent="0.25">
      <c r="A985">
        <v>2019</v>
      </c>
      <c r="B985" t="s">
        <v>184</v>
      </c>
      <c r="C985" t="str">
        <f t="shared" si="30"/>
        <v>Nouvelle AquitaineTechniciens et cadres de l'agriculture</v>
      </c>
      <c r="D985" t="s">
        <v>107</v>
      </c>
      <c r="E985" s="2">
        <v>75</v>
      </c>
      <c r="F985" t="s">
        <v>165</v>
      </c>
      <c r="G985" s="20">
        <v>4</v>
      </c>
      <c r="H985" s="20" t="str">
        <f t="shared" si="31"/>
        <v>Fort</v>
      </c>
      <c r="I985" t="s">
        <v>253</v>
      </c>
      <c r="J985" t="s">
        <v>254</v>
      </c>
      <c r="K985" t="s">
        <v>255</v>
      </c>
      <c r="L985" t="s">
        <v>255</v>
      </c>
      <c r="M985" t="s">
        <v>254</v>
      </c>
      <c r="N985" t="s">
        <v>254</v>
      </c>
    </row>
    <row r="986" spans="1:14" x14ac:dyDescent="0.25">
      <c r="A986">
        <v>2019</v>
      </c>
      <c r="B986" t="s">
        <v>184</v>
      </c>
      <c r="C986" t="str">
        <f t="shared" si="30"/>
        <v>OccitanieTechniciens et cadres de l'agriculture</v>
      </c>
      <c r="D986" t="s">
        <v>107</v>
      </c>
      <c r="E986" s="2">
        <v>76</v>
      </c>
      <c r="F986" t="s">
        <v>15</v>
      </c>
      <c r="G986" s="20">
        <v>2</v>
      </c>
      <c r="H986" s="20" t="str">
        <f t="shared" si="31"/>
        <v>Faible</v>
      </c>
      <c r="I986" t="s">
        <v>255</v>
      </c>
      <c r="J986" t="s">
        <v>256</v>
      </c>
      <c r="K986" t="s">
        <v>255</v>
      </c>
      <c r="L986" t="s">
        <v>255</v>
      </c>
      <c r="M986" t="s">
        <v>254</v>
      </c>
      <c r="N986" t="s">
        <v>254</v>
      </c>
    </row>
    <row r="987" spans="1:14" x14ac:dyDescent="0.25">
      <c r="A987">
        <v>2019</v>
      </c>
      <c r="B987" t="s">
        <v>184</v>
      </c>
      <c r="C987" t="str">
        <f t="shared" si="30"/>
        <v>Auvergne-Rhône-AlpesTechniciens et cadres de l'agriculture</v>
      </c>
      <c r="D987" t="s">
        <v>107</v>
      </c>
      <c r="E987" s="2">
        <v>84</v>
      </c>
      <c r="F987" t="s">
        <v>7</v>
      </c>
      <c r="G987" s="20">
        <v>4</v>
      </c>
      <c r="H987" s="20" t="str">
        <f t="shared" si="31"/>
        <v>Fort</v>
      </c>
      <c r="I987" t="s">
        <v>255</v>
      </c>
      <c r="J987" t="s">
        <v>254</v>
      </c>
      <c r="K987" t="s">
        <v>255</v>
      </c>
      <c r="L987" t="s">
        <v>255</v>
      </c>
      <c r="M987" t="s">
        <v>254</v>
      </c>
      <c r="N987" t="s">
        <v>254</v>
      </c>
    </row>
    <row r="988" spans="1:14" x14ac:dyDescent="0.25">
      <c r="A988">
        <v>2019</v>
      </c>
      <c r="B988" t="s">
        <v>249</v>
      </c>
      <c r="C988" t="str">
        <f t="shared" si="30"/>
        <v>Provence-Alpes-Côte d'AzurProfessionnels de l'action culturelle, sportive et surveillants</v>
      </c>
      <c r="D988" t="s">
        <v>124</v>
      </c>
      <c r="E988" s="2">
        <v>93</v>
      </c>
      <c r="F988" t="s">
        <v>17</v>
      </c>
      <c r="G988" s="20">
        <v>1</v>
      </c>
      <c r="H988" s="20" t="str">
        <f t="shared" si="31"/>
        <v>Très faible</v>
      </c>
      <c r="I988" t="s">
        <v>257</v>
      </c>
      <c r="J988" t="s">
        <v>253</v>
      </c>
      <c r="K988" t="s">
        <v>257</v>
      </c>
      <c r="L988" t="s">
        <v>255</v>
      </c>
      <c r="M988" t="s">
        <v>255</v>
      </c>
      <c r="N988" t="s">
        <v>255</v>
      </c>
    </row>
    <row r="989" spans="1:14" x14ac:dyDescent="0.25">
      <c r="A989">
        <v>2019</v>
      </c>
      <c r="B989" t="s">
        <v>249</v>
      </c>
      <c r="C989" t="str">
        <f t="shared" si="30"/>
        <v>CorseProfessionnels de l'action culturelle, sportive et surveillants</v>
      </c>
      <c r="D989" t="s">
        <v>124</v>
      </c>
      <c r="E989" s="2">
        <v>94</v>
      </c>
      <c r="F989" t="s">
        <v>11</v>
      </c>
      <c r="G989" s="20">
        <v>3</v>
      </c>
      <c r="H989" s="20" t="str">
        <f t="shared" si="31"/>
        <v>Moyen</v>
      </c>
      <c r="I989" t="s">
        <v>257</v>
      </c>
      <c r="J989" t="s">
        <v>255</v>
      </c>
      <c r="K989" t="s">
        <v>257</v>
      </c>
      <c r="L989" t="s">
        <v>255</v>
      </c>
      <c r="M989" t="s">
        <v>255</v>
      </c>
      <c r="N989" t="s">
        <v>255</v>
      </c>
    </row>
    <row r="990" spans="1:14" x14ac:dyDescent="0.25">
      <c r="A990">
        <v>2019</v>
      </c>
      <c r="B990" t="s">
        <v>246</v>
      </c>
      <c r="C990" t="str">
        <f t="shared" si="30"/>
        <v>Île-de-FranceVendeurs</v>
      </c>
      <c r="D990" t="s">
        <v>120</v>
      </c>
      <c r="E990" s="2">
        <v>11</v>
      </c>
      <c r="F990" t="s">
        <v>12</v>
      </c>
      <c r="G990" s="20">
        <v>2</v>
      </c>
      <c r="H990" s="20" t="str">
        <f t="shared" si="31"/>
        <v>Faible</v>
      </c>
      <c r="I990" t="s">
        <v>256</v>
      </c>
      <c r="J990" t="s">
        <v>256</v>
      </c>
      <c r="K990" t="s">
        <v>256</v>
      </c>
      <c r="L990" t="s">
        <v>256</v>
      </c>
      <c r="M990" t="s">
        <v>253</v>
      </c>
      <c r="N990" t="s">
        <v>255</v>
      </c>
    </row>
    <row r="991" spans="1:14" x14ac:dyDescent="0.25">
      <c r="A991">
        <v>2019</v>
      </c>
      <c r="B991" t="s">
        <v>246</v>
      </c>
      <c r="C991" t="str">
        <f t="shared" si="30"/>
        <v>Centre-Val de LoireVendeurs</v>
      </c>
      <c r="D991" t="s">
        <v>120</v>
      </c>
      <c r="E991" s="2">
        <v>24</v>
      </c>
      <c r="F991" t="s">
        <v>10</v>
      </c>
      <c r="G991" s="20">
        <v>3</v>
      </c>
      <c r="H991" s="20" t="str">
        <f t="shared" si="31"/>
        <v>Moyen</v>
      </c>
      <c r="I991" t="s">
        <v>256</v>
      </c>
      <c r="J991" t="s">
        <v>255</v>
      </c>
      <c r="K991" t="s">
        <v>256</v>
      </c>
      <c r="L991" t="s">
        <v>256</v>
      </c>
      <c r="M991" t="s">
        <v>255</v>
      </c>
      <c r="N991" t="s">
        <v>255</v>
      </c>
    </row>
    <row r="992" spans="1:14" x14ac:dyDescent="0.25">
      <c r="A992">
        <v>2019</v>
      </c>
      <c r="B992" t="s">
        <v>246</v>
      </c>
      <c r="C992" t="str">
        <f t="shared" si="30"/>
        <v>Bourgogne-Franche-ComtéVendeurs</v>
      </c>
      <c r="D992" t="s">
        <v>120</v>
      </c>
      <c r="E992" s="2">
        <v>27</v>
      </c>
      <c r="F992" t="s">
        <v>8</v>
      </c>
      <c r="G992" s="20">
        <v>3</v>
      </c>
      <c r="H992" s="20" t="str">
        <f t="shared" si="31"/>
        <v>Moyen</v>
      </c>
      <c r="I992" t="s">
        <v>256</v>
      </c>
      <c r="J992" t="s">
        <v>255</v>
      </c>
      <c r="K992" t="s">
        <v>256</v>
      </c>
      <c r="L992" t="s">
        <v>256</v>
      </c>
      <c r="M992" t="s">
        <v>255</v>
      </c>
      <c r="N992" t="s">
        <v>255</v>
      </c>
    </row>
    <row r="993" spans="1:14" x14ac:dyDescent="0.25">
      <c r="A993">
        <v>2019</v>
      </c>
      <c r="B993" t="s">
        <v>246</v>
      </c>
      <c r="C993" t="str">
        <f t="shared" si="30"/>
        <v>NormandieVendeurs</v>
      </c>
      <c r="D993" t="s">
        <v>120</v>
      </c>
      <c r="E993" s="2">
        <v>28</v>
      </c>
      <c r="F993" t="s">
        <v>13</v>
      </c>
      <c r="G993" s="20">
        <v>3</v>
      </c>
      <c r="H993" s="20" t="str">
        <f t="shared" si="31"/>
        <v>Moyen</v>
      </c>
      <c r="I993" t="s">
        <v>256</v>
      </c>
      <c r="J993" t="s">
        <v>255</v>
      </c>
      <c r="K993" t="s">
        <v>254</v>
      </c>
      <c r="L993" t="s">
        <v>256</v>
      </c>
      <c r="M993" t="s">
        <v>255</v>
      </c>
      <c r="N993" t="s">
        <v>255</v>
      </c>
    </row>
    <row r="994" spans="1:14" x14ac:dyDescent="0.25">
      <c r="A994">
        <v>2019</v>
      </c>
      <c r="B994" t="s">
        <v>246</v>
      </c>
      <c r="C994" t="str">
        <f t="shared" si="30"/>
        <v>Hauts-de-FranceVendeurs</v>
      </c>
      <c r="D994" t="s">
        <v>120</v>
      </c>
      <c r="E994" s="2">
        <v>32</v>
      </c>
      <c r="F994" t="s">
        <v>18</v>
      </c>
      <c r="G994" s="20">
        <v>3</v>
      </c>
      <c r="H994" s="20" t="str">
        <f t="shared" si="31"/>
        <v>Moyen</v>
      </c>
      <c r="I994" t="s">
        <v>256</v>
      </c>
      <c r="J994" t="s">
        <v>253</v>
      </c>
      <c r="K994" t="s">
        <v>256</v>
      </c>
      <c r="L994" t="s">
        <v>256</v>
      </c>
      <c r="M994" t="s">
        <v>255</v>
      </c>
      <c r="N994" t="s">
        <v>255</v>
      </c>
    </row>
    <row r="995" spans="1:14" x14ac:dyDescent="0.25">
      <c r="A995">
        <v>2019</v>
      </c>
      <c r="B995" t="s">
        <v>246</v>
      </c>
      <c r="C995" t="str">
        <f t="shared" si="30"/>
        <v>Grand EstVendeurs</v>
      </c>
      <c r="D995" t="s">
        <v>120</v>
      </c>
      <c r="E995" s="2">
        <v>44</v>
      </c>
      <c r="F995" t="s">
        <v>19</v>
      </c>
      <c r="G995" s="20">
        <v>3</v>
      </c>
      <c r="H995" s="20" t="str">
        <f t="shared" si="31"/>
        <v>Moyen</v>
      </c>
      <c r="I995" t="s">
        <v>256</v>
      </c>
      <c r="J995" t="s">
        <v>255</v>
      </c>
      <c r="K995" t="s">
        <v>256</v>
      </c>
      <c r="L995" t="s">
        <v>256</v>
      </c>
      <c r="M995" t="s">
        <v>255</v>
      </c>
      <c r="N995" t="s">
        <v>255</v>
      </c>
    </row>
    <row r="996" spans="1:14" x14ac:dyDescent="0.25">
      <c r="A996">
        <v>2019</v>
      </c>
      <c r="B996" t="s">
        <v>246</v>
      </c>
      <c r="C996" t="str">
        <f t="shared" si="30"/>
        <v>Pays de la LoireVendeurs</v>
      </c>
      <c r="D996" t="s">
        <v>120</v>
      </c>
      <c r="E996" s="2">
        <v>52</v>
      </c>
      <c r="F996" t="s">
        <v>14</v>
      </c>
      <c r="G996" s="20">
        <v>3</v>
      </c>
      <c r="H996" s="20" t="str">
        <f t="shared" si="31"/>
        <v>Moyen</v>
      </c>
      <c r="I996" t="s">
        <v>254</v>
      </c>
      <c r="J996" t="s">
        <v>256</v>
      </c>
      <c r="K996" t="s">
        <v>256</v>
      </c>
      <c r="L996" t="s">
        <v>256</v>
      </c>
      <c r="M996" t="s">
        <v>255</v>
      </c>
      <c r="N996" t="s">
        <v>255</v>
      </c>
    </row>
    <row r="997" spans="1:14" x14ac:dyDescent="0.25">
      <c r="A997">
        <v>2019</v>
      </c>
      <c r="B997" t="s">
        <v>228</v>
      </c>
      <c r="C997" t="str">
        <f t="shared" si="30"/>
        <v>BretagneFormateurs</v>
      </c>
      <c r="D997" t="s">
        <v>77</v>
      </c>
      <c r="E997" s="2">
        <v>53</v>
      </c>
      <c r="F997" t="s">
        <v>9</v>
      </c>
      <c r="G997" s="20">
        <v>4</v>
      </c>
      <c r="H997" s="20" t="str">
        <f t="shared" si="31"/>
        <v>Fort</v>
      </c>
      <c r="I997" t="s">
        <v>256</v>
      </c>
      <c r="J997" t="s">
        <v>256</v>
      </c>
      <c r="K997" t="s">
        <v>255</v>
      </c>
      <c r="L997" t="s">
        <v>253</v>
      </c>
      <c r="M997" t="s">
        <v>255</v>
      </c>
      <c r="N997" t="s">
        <v>253</v>
      </c>
    </row>
    <row r="998" spans="1:14" x14ac:dyDescent="0.25">
      <c r="A998">
        <v>2019</v>
      </c>
      <c r="B998" t="s">
        <v>246</v>
      </c>
      <c r="C998" t="str">
        <f t="shared" si="30"/>
        <v>Nouvelle AquitaineVendeurs</v>
      </c>
      <c r="D998" t="s">
        <v>120</v>
      </c>
      <c r="E998" s="2">
        <v>75</v>
      </c>
      <c r="F998" t="s">
        <v>165</v>
      </c>
      <c r="G998" s="20">
        <v>3</v>
      </c>
      <c r="H998" s="20" t="str">
        <f t="shared" si="31"/>
        <v>Moyen</v>
      </c>
      <c r="I998" t="s">
        <v>254</v>
      </c>
      <c r="J998" t="s">
        <v>255</v>
      </c>
      <c r="K998" t="s">
        <v>254</v>
      </c>
      <c r="L998" t="s">
        <v>256</v>
      </c>
      <c r="M998" t="s">
        <v>255</v>
      </c>
      <c r="N998" t="s">
        <v>255</v>
      </c>
    </row>
    <row r="999" spans="1:14" x14ac:dyDescent="0.25">
      <c r="A999">
        <v>2019</v>
      </c>
      <c r="B999" t="s">
        <v>246</v>
      </c>
      <c r="C999" t="str">
        <f t="shared" si="30"/>
        <v>OccitanieVendeurs</v>
      </c>
      <c r="D999" t="s">
        <v>120</v>
      </c>
      <c r="E999" s="2">
        <v>76</v>
      </c>
      <c r="F999" t="s">
        <v>15</v>
      </c>
      <c r="G999" s="20">
        <v>2</v>
      </c>
      <c r="H999" s="20" t="str">
        <f t="shared" si="31"/>
        <v>Faible</v>
      </c>
      <c r="I999" t="s">
        <v>254</v>
      </c>
      <c r="J999" t="s">
        <v>253</v>
      </c>
      <c r="K999" t="s">
        <v>256</v>
      </c>
      <c r="L999" t="s">
        <v>256</v>
      </c>
      <c r="M999" t="s">
        <v>255</v>
      </c>
      <c r="N999" t="s">
        <v>255</v>
      </c>
    </row>
    <row r="1000" spans="1:14" x14ac:dyDescent="0.25">
      <c r="A1000">
        <v>2019</v>
      </c>
      <c r="B1000" t="s">
        <v>246</v>
      </c>
      <c r="C1000" t="str">
        <f t="shared" si="30"/>
        <v>Auvergne-Rhône-AlpesVendeurs</v>
      </c>
      <c r="D1000" t="s">
        <v>120</v>
      </c>
      <c r="E1000" s="2">
        <v>84</v>
      </c>
      <c r="F1000" t="s">
        <v>7</v>
      </c>
      <c r="G1000" s="20">
        <v>3</v>
      </c>
      <c r="H1000" s="20" t="str">
        <f t="shared" si="31"/>
        <v>Moyen</v>
      </c>
      <c r="I1000" t="s">
        <v>256</v>
      </c>
      <c r="J1000" t="s">
        <v>256</v>
      </c>
      <c r="K1000" t="s">
        <v>256</v>
      </c>
      <c r="L1000" t="s">
        <v>256</v>
      </c>
      <c r="M1000" t="s">
        <v>255</v>
      </c>
      <c r="N1000" t="s">
        <v>255</v>
      </c>
    </row>
    <row r="1001" spans="1:14" x14ac:dyDescent="0.25">
      <c r="A1001">
        <v>2019</v>
      </c>
      <c r="B1001" t="s">
        <v>228</v>
      </c>
      <c r="C1001" t="str">
        <f t="shared" si="30"/>
        <v>Provence-Alpes-Côte d'AzurFormateurs</v>
      </c>
      <c r="D1001" t="s">
        <v>77</v>
      </c>
      <c r="E1001" s="2">
        <v>93</v>
      </c>
      <c r="F1001" t="s">
        <v>17</v>
      </c>
      <c r="G1001" s="20">
        <v>4</v>
      </c>
      <c r="H1001" s="20" t="str">
        <f t="shared" si="31"/>
        <v>Fort</v>
      </c>
      <c r="I1001" t="s">
        <v>254</v>
      </c>
      <c r="J1001" t="s">
        <v>255</v>
      </c>
      <c r="K1001" t="s">
        <v>256</v>
      </c>
      <c r="L1001" t="s">
        <v>253</v>
      </c>
      <c r="M1001" t="s">
        <v>255</v>
      </c>
      <c r="N1001" t="s">
        <v>253</v>
      </c>
    </row>
    <row r="1002" spans="1:14" x14ac:dyDescent="0.25">
      <c r="A1002">
        <v>2019</v>
      </c>
      <c r="B1002" t="s">
        <v>228</v>
      </c>
      <c r="C1002" t="str">
        <f t="shared" si="30"/>
        <v>CorseFormateurs</v>
      </c>
      <c r="D1002" t="s">
        <v>77</v>
      </c>
      <c r="E1002" s="2">
        <v>94</v>
      </c>
      <c r="F1002" t="s">
        <v>11</v>
      </c>
      <c r="G1002" s="20">
        <v>4</v>
      </c>
      <c r="H1002" s="20" t="str">
        <f t="shared" si="31"/>
        <v>Fort</v>
      </c>
      <c r="I1002" t="s">
        <v>255</v>
      </c>
      <c r="J1002" t="s">
        <v>256</v>
      </c>
      <c r="K1002" t="s">
        <v>255</v>
      </c>
      <c r="L1002" t="s">
        <v>253</v>
      </c>
      <c r="M1002" t="s">
        <v>255</v>
      </c>
      <c r="N1002" t="s">
        <v>253</v>
      </c>
    </row>
    <row r="1003" spans="1:14" x14ac:dyDescent="0.25">
      <c r="A1003">
        <v>2019</v>
      </c>
      <c r="B1003" t="s">
        <v>180</v>
      </c>
      <c r="C1003" t="str">
        <f t="shared" si="30"/>
        <v>France métropolitaineAgriculteurs, éleveurs, sylviculteurs, bûcherons</v>
      </c>
      <c r="D1003" t="s">
        <v>63</v>
      </c>
      <c r="E1003" t="s">
        <v>34</v>
      </c>
      <c r="F1003" t="s">
        <v>34</v>
      </c>
      <c r="G1003" s="20">
        <v>4</v>
      </c>
      <c r="H1003" s="20" t="str">
        <f t="shared" si="31"/>
        <v>Fort</v>
      </c>
      <c r="I1003" t="s">
        <v>257</v>
      </c>
      <c r="J1003" t="s">
        <v>255</v>
      </c>
      <c r="K1003" t="s">
        <v>257</v>
      </c>
      <c r="L1003" t="s">
        <v>256</v>
      </c>
      <c r="M1003" t="s">
        <v>254</v>
      </c>
      <c r="N1003" t="s">
        <v>257</v>
      </c>
    </row>
    <row r="1004" spans="1:14" x14ac:dyDescent="0.25">
      <c r="A1004">
        <v>2019</v>
      </c>
      <c r="B1004" t="s">
        <v>182</v>
      </c>
      <c r="C1004" t="str">
        <f t="shared" si="30"/>
        <v>France métropolitaineMaraîchers, jardiniers, viticulteurs</v>
      </c>
      <c r="D1004" t="s">
        <v>69</v>
      </c>
      <c r="E1004" t="s">
        <v>34</v>
      </c>
      <c r="F1004" t="s">
        <v>34</v>
      </c>
      <c r="G1004">
        <v>3</v>
      </c>
      <c r="H1004" s="20" t="str">
        <f t="shared" si="31"/>
        <v>Moyen</v>
      </c>
      <c r="I1004" t="s">
        <v>257</v>
      </c>
      <c r="J1004" t="s">
        <v>253</v>
      </c>
      <c r="K1004" t="s">
        <v>257</v>
      </c>
      <c r="L1004" t="s">
        <v>255</v>
      </c>
      <c r="M1004" t="s">
        <v>254</v>
      </c>
      <c r="N1004" t="s">
        <v>254</v>
      </c>
    </row>
    <row r="1005" spans="1:14" x14ac:dyDescent="0.25">
      <c r="A1005">
        <v>2019</v>
      </c>
      <c r="B1005" t="s">
        <v>184</v>
      </c>
      <c r="C1005" t="str">
        <f t="shared" si="30"/>
        <v>France métropolitaineTechniciens et cadres de l'agriculture</v>
      </c>
      <c r="D1005" t="s">
        <v>107</v>
      </c>
      <c r="E1005" t="s">
        <v>34</v>
      </c>
      <c r="F1005" t="s">
        <v>34</v>
      </c>
      <c r="G1005">
        <v>4</v>
      </c>
      <c r="H1005" s="20" t="str">
        <f t="shared" si="31"/>
        <v>Fort</v>
      </c>
      <c r="I1005" t="s">
        <v>255</v>
      </c>
      <c r="J1005" t="s">
        <v>254</v>
      </c>
      <c r="K1005" t="s">
        <v>255</v>
      </c>
      <c r="L1005" t="s">
        <v>254</v>
      </c>
      <c r="M1005" t="s">
        <v>255</v>
      </c>
      <c r="N1005" t="s">
        <v>254</v>
      </c>
    </row>
    <row r="1006" spans="1:14" x14ac:dyDescent="0.25">
      <c r="A1006">
        <v>2019</v>
      </c>
      <c r="B1006" t="s">
        <v>186</v>
      </c>
      <c r="C1006" t="str">
        <f t="shared" si="30"/>
        <v>France métropolitaineMarins, pêcheurs, aquaculteurs</v>
      </c>
      <c r="D1006" t="s">
        <v>106</v>
      </c>
      <c r="E1006" t="s">
        <v>34</v>
      </c>
      <c r="F1006" t="s">
        <v>34</v>
      </c>
      <c r="G1006">
        <v>3</v>
      </c>
      <c r="H1006" s="20" t="str">
        <f t="shared" si="31"/>
        <v>Moyen</v>
      </c>
      <c r="I1006" t="s">
        <v>257</v>
      </c>
      <c r="J1006" t="s">
        <v>255</v>
      </c>
      <c r="K1006" t="s">
        <v>257</v>
      </c>
      <c r="L1006" t="s">
        <v>257</v>
      </c>
      <c r="M1006" t="s">
        <v>257</v>
      </c>
      <c r="N1006" t="s">
        <v>257</v>
      </c>
    </row>
    <row r="1007" spans="1:14" x14ac:dyDescent="0.25">
      <c r="A1007">
        <v>2019</v>
      </c>
      <c r="B1007" t="s">
        <v>187</v>
      </c>
      <c r="C1007" t="str">
        <f t="shared" si="30"/>
        <v>France métropolitaineOuvriers non qualifiés du gros œuvre du bâtiment, des travaux publics, du béton et de l'extraction</v>
      </c>
      <c r="D1007" t="s">
        <v>118</v>
      </c>
      <c r="E1007" t="s">
        <v>34</v>
      </c>
      <c r="F1007" t="s">
        <v>34</v>
      </c>
      <c r="G1007">
        <v>4</v>
      </c>
      <c r="H1007" s="20" t="str">
        <f t="shared" si="31"/>
        <v>Fort</v>
      </c>
      <c r="I1007" t="s">
        <v>257</v>
      </c>
      <c r="J1007" t="s">
        <v>253</v>
      </c>
      <c r="K1007" t="s">
        <v>254</v>
      </c>
      <c r="L1007" t="s">
        <v>253</v>
      </c>
      <c r="M1007" t="s">
        <v>254</v>
      </c>
      <c r="N1007" t="s">
        <v>256</v>
      </c>
    </row>
    <row r="1008" spans="1:14" x14ac:dyDescent="0.25">
      <c r="A1008">
        <v>2019</v>
      </c>
      <c r="B1008" t="s">
        <v>189</v>
      </c>
      <c r="C1008" t="str">
        <f t="shared" si="30"/>
        <v>France métropolitaineOuvriers qualifiés des travaux publics, du béton et de l'extraction</v>
      </c>
      <c r="D1008" t="s">
        <v>60</v>
      </c>
      <c r="E1008" t="s">
        <v>34</v>
      </c>
      <c r="F1008" t="s">
        <v>34</v>
      </c>
      <c r="G1008">
        <v>5</v>
      </c>
      <c r="H1008" s="20" t="str">
        <f t="shared" si="31"/>
        <v>Très fort</v>
      </c>
      <c r="I1008" t="s">
        <v>254</v>
      </c>
      <c r="J1008" t="s">
        <v>254</v>
      </c>
      <c r="K1008" t="s">
        <v>254</v>
      </c>
      <c r="L1008" t="s">
        <v>253</v>
      </c>
      <c r="M1008" t="s">
        <v>257</v>
      </c>
      <c r="N1008" t="s">
        <v>254</v>
      </c>
    </row>
    <row r="1009" spans="1:14" x14ac:dyDescent="0.25">
      <c r="A1009">
        <v>2019</v>
      </c>
      <c r="B1009" t="s">
        <v>191</v>
      </c>
      <c r="C1009" t="str">
        <f t="shared" si="30"/>
        <v>France métropolitaineOuvriers qualifiés du gros œuvre du bâtiment</v>
      </c>
      <c r="D1009" t="s">
        <v>62</v>
      </c>
      <c r="E1009" t="s">
        <v>34</v>
      </c>
      <c r="F1009" t="s">
        <v>34</v>
      </c>
      <c r="G1009">
        <v>5</v>
      </c>
      <c r="H1009" s="20" t="str">
        <f t="shared" si="31"/>
        <v>Très fort</v>
      </c>
      <c r="I1009" t="s">
        <v>254</v>
      </c>
      <c r="J1009" t="s">
        <v>256</v>
      </c>
      <c r="K1009" t="s">
        <v>256</v>
      </c>
      <c r="L1009" t="s">
        <v>254</v>
      </c>
      <c r="M1009" t="s">
        <v>254</v>
      </c>
      <c r="N1009" t="s">
        <v>256</v>
      </c>
    </row>
    <row r="1010" spans="1:14" x14ac:dyDescent="0.25">
      <c r="A1010">
        <v>2019</v>
      </c>
      <c r="B1010" t="s">
        <v>193</v>
      </c>
      <c r="C1010" t="str">
        <f t="shared" si="30"/>
        <v>France métropolitaineOuvriers non qualifiés du second œuvre du bâtiment</v>
      </c>
      <c r="D1010" t="s">
        <v>110</v>
      </c>
      <c r="E1010" t="s">
        <v>34</v>
      </c>
      <c r="F1010" t="s">
        <v>34</v>
      </c>
      <c r="G1010">
        <v>5</v>
      </c>
      <c r="H1010" s="20" t="str">
        <f t="shared" si="31"/>
        <v>Très fort</v>
      </c>
      <c r="I1010" t="s">
        <v>257</v>
      </c>
      <c r="J1010" t="s">
        <v>253</v>
      </c>
      <c r="K1010" t="s">
        <v>256</v>
      </c>
      <c r="L1010" t="s">
        <v>253</v>
      </c>
      <c r="M1010" t="s">
        <v>256</v>
      </c>
      <c r="N1010" t="s">
        <v>256</v>
      </c>
    </row>
    <row r="1011" spans="1:14" x14ac:dyDescent="0.25">
      <c r="A1011">
        <v>2019</v>
      </c>
      <c r="B1011" t="s">
        <v>195</v>
      </c>
      <c r="C1011" t="str">
        <f t="shared" si="30"/>
        <v>France métropolitaineOuvriers qualifiés du second œuvre du bâtiment</v>
      </c>
      <c r="D1011" t="s">
        <v>65</v>
      </c>
      <c r="E1011" t="s">
        <v>34</v>
      </c>
      <c r="F1011" t="s">
        <v>34</v>
      </c>
      <c r="G1011">
        <v>5</v>
      </c>
      <c r="H1011" s="20" t="str">
        <f t="shared" si="31"/>
        <v>Très fort</v>
      </c>
      <c r="I1011" t="s">
        <v>257</v>
      </c>
      <c r="J1011" t="s">
        <v>253</v>
      </c>
      <c r="K1011" t="s">
        <v>256</v>
      </c>
      <c r="L1011" t="s">
        <v>254</v>
      </c>
      <c r="M1011" t="s">
        <v>256</v>
      </c>
      <c r="N1011" t="s">
        <v>256</v>
      </c>
    </row>
    <row r="1012" spans="1:14" x14ac:dyDescent="0.25">
      <c r="A1012">
        <v>2019</v>
      </c>
      <c r="B1012" t="s">
        <v>197</v>
      </c>
      <c r="C1012" t="str">
        <f t="shared" si="30"/>
        <v>France métropolitaineConducteurs d'engins du bâtiment et des travaux publics</v>
      </c>
      <c r="D1012" t="s">
        <v>61</v>
      </c>
      <c r="E1012" t="s">
        <v>34</v>
      </c>
      <c r="F1012" t="s">
        <v>34</v>
      </c>
      <c r="G1012">
        <v>5</v>
      </c>
      <c r="H1012" s="20" t="str">
        <f t="shared" si="31"/>
        <v>Très fort</v>
      </c>
      <c r="I1012" t="s">
        <v>254</v>
      </c>
      <c r="J1012" t="s">
        <v>256</v>
      </c>
      <c r="K1012" t="s">
        <v>254</v>
      </c>
      <c r="L1012" t="s">
        <v>256</v>
      </c>
      <c r="M1012" t="s">
        <v>256</v>
      </c>
      <c r="N1012" t="s">
        <v>256</v>
      </c>
    </row>
    <row r="1013" spans="1:14" x14ac:dyDescent="0.25">
      <c r="A1013">
        <v>2019</v>
      </c>
      <c r="B1013" t="s">
        <v>199</v>
      </c>
      <c r="C1013" t="str">
        <f t="shared" si="30"/>
        <v>France métropolitaineTechniciens et agents de maîtrise du bâtiment et des travaux publics</v>
      </c>
      <c r="D1013" t="s">
        <v>76</v>
      </c>
      <c r="E1013" t="s">
        <v>34</v>
      </c>
      <c r="F1013" t="s">
        <v>34</v>
      </c>
      <c r="G1013">
        <v>5</v>
      </c>
      <c r="H1013" s="20" t="str">
        <f t="shared" si="31"/>
        <v>Très fort</v>
      </c>
      <c r="I1013" t="s">
        <v>254</v>
      </c>
      <c r="J1013" t="s">
        <v>254</v>
      </c>
      <c r="K1013" t="s">
        <v>253</v>
      </c>
      <c r="L1013" t="s">
        <v>254</v>
      </c>
      <c r="M1013" t="s">
        <v>256</v>
      </c>
      <c r="N1013" t="s">
        <v>256</v>
      </c>
    </row>
    <row r="1014" spans="1:14" x14ac:dyDescent="0.25">
      <c r="A1014">
        <v>2019</v>
      </c>
      <c r="B1014" t="s">
        <v>201</v>
      </c>
      <c r="C1014" t="str">
        <f t="shared" si="30"/>
        <v>France métropolitaineCadres du bâtiment et des travaux publics</v>
      </c>
      <c r="D1014" t="s">
        <v>72</v>
      </c>
      <c r="E1014" t="s">
        <v>34</v>
      </c>
      <c r="F1014" t="s">
        <v>34</v>
      </c>
      <c r="G1014">
        <v>5</v>
      </c>
      <c r="H1014" s="20" t="str">
        <f t="shared" si="31"/>
        <v>Très fort</v>
      </c>
      <c r="I1014" t="s">
        <v>257</v>
      </c>
      <c r="J1014" t="s">
        <v>254</v>
      </c>
      <c r="K1014" t="s">
        <v>253</v>
      </c>
      <c r="L1014" t="s">
        <v>254</v>
      </c>
      <c r="M1014" t="s">
        <v>253</v>
      </c>
      <c r="N1014" t="s">
        <v>256</v>
      </c>
    </row>
    <row r="1015" spans="1:14" x14ac:dyDescent="0.25">
      <c r="A1015">
        <v>2019</v>
      </c>
      <c r="B1015" t="s">
        <v>203</v>
      </c>
      <c r="C1015" t="str">
        <f t="shared" si="30"/>
        <v>France métropolitaineOuvriers non qualifiés de l'électricité et de l'électronique</v>
      </c>
      <c r="D1015" t="s">
        <v>115</v>
      </c>
      <c r="E1015" t="s">
        <v>34</v>
      </c>
      <c r="F1015" t="s">
        <v>34</v>
      </c>
      <c r="G1015">
        <v>4</v>
      </c>
      <c r="H1015" s="20" t="str">
        <f t="shared" si="31"/>
        <v>Fort</v>
      </c>
      <c r="I1015" t="s">
        <v>257</v>
      </c>
      <c r="J1015" t="s">
        <v>254</v>
      </c>
      <c r="K1015" t="s">
        <v>254</v>
      </c>
      <c r="L1015" t="s">
        <v>256</v>
      </c>
      <c r="M1015" t="s">
        <v>254</v>
      </c>
      <c r="N1015" t="s">
        <v>254</v>
      </c>
    </row>
    <row r="1016" spans="1:14" x14ac:dyDescent="0.25">
      <c r="A1016">
        <v>2019</v>
      </c>
      <c r="B1016" t="s">
        <v>205</v>
      </c>
      <c r="C1016" t="str">
        <f t="shared" si="30"/>
        <v>France métropolitaineOuvriers qualifiés de l'électricité et de l'électronique</v>
      </c>
      <c r="D1016" t="s">
        <v>112</v>
      </c>
      <c r="E1016" t="s">
        <v>34</v>
      </c>
      <c r="F1016" t="s">
        <v>34</v>
      </c>
      <c r="G1016">
        <v>5</v>
      </c>
      <c r="H1016" s="20" t="str">
        <f t="shared" si="31"/>
        <v>Très fort</v>
      </c>
      <c r="I1016" t="s">
        <v>257</v>
      </c>
      <c r="J1016" t="s">
        <v>256</v>
      </c>
      <c r="K1016" t="s">
        <v>256</v>
      </c>
      <c r="L1016" t="s">
        <v>257</v>
      </c>
      <c r="M1016" t="s">
        <v>254</v>
      </c>
      <c r="N1016" t="s">
        <v>255</v>
      </c>
    </row>
    <row r="1017" spans="1:14" x14ac:dyDescent="0.25">
      <c r="A1017">
        <v>2019</v>
      </c>
      <c r="B1017" t="s">
        <v>206</v>
      </c>
      <c r="C1017" t="str">
        <f t="shared" si="30"/>
        <v>France métropolitaineTechniciens et agents de maîtrise de l'électricité et de l'électronique</v>
      </c>
      <c r="D1017" t="s">
        <v>90</v>
      </c>
      <c r="E1017" t="s">
        <v>34</v>
      </c>
      <c r="F1017" t="s">
        <v>34</v>
      </c>
      <c r="G1017">
        <v>5</v>
      </c>
      <c r="H1017" s="20" t="str">
        <f t="shared" si="31"/>
        <v>Très fort</v>
      </c>
      <c r="I1017" t="s">
        <v>255</v>
      </c>
      <c r="J1017" t="s">
        <v>257</v>
      </c>
      <c r="K1017" t="s">
        <v>253</v>
      </c>
      <c r="L1017" t="s">
        <v>257</v>
      </c>
      <c r="M1017" t="s">
        <v>255</v>
      </c>
      <c r="N1017" t="s">
        <v>257</v>
      </c>
    </row>
    <row r="1018" spans="1:14" x14ac:dyDescent="0.25">
      <c r="A1018">
        <v>2019</v>
      </c>
      <c r="B1018" t="s">
        <v>260</v>
      </c>
      <c r="C1018" t="str">
        <f t="shared" si="30"/>
        <v>France métropolitaineOuvriers non qualifiés travaillant par enlèvement ou formage de métal</v>
      </c>
      <c r="D1018" t="s">
        <v>266</v>
      </c>
      <c r="E1018" t="s">
        <v>34</v>
      </c>
      <c r="F1018" t="s">
        <v>34</v>
      </c>
      <c r="G1018">
        <v>4</v>
      </c>
      <c r="H1018" s="20" t="str">
        <f t="shared" si="31"/>
        <v>Fort</v>
      </c>
      <c r="I1018" t="s">
        <v>257</v>
      </c>
      <c r="J1018" t="s">
        <v>256</v>
      </c>
      <c r="K1018" t="s">
        <v>256</v>
      </c>
      <c r="L1018" t="s">
        <v>253</v>
      </c>
      <c r="M1018" t="s">
        <v>257</v>
      </c>
      <c r="N1018" t="s">
        <v>254</v>
      </c>
    </row>
    <row r="1019" spans="1:14" x14ac:dyDescent="0.25">
      <c r="A1019">
        <v>2019</v>
      </c>
      <c r="B1019" t="s">
        <v>210</v>
      </c>
      <c r="C1019" t="str">
        <f t="shared" si="30"/>
        <v>France métropolitaineOuvriers qualifiés travaillant par enlèvement de métal</v>
      </c>
      <c r="D1019" t="s">
        <v>70</v>
      </c>
      <c r="E1019" t="s">
        <v>34</v>
      </c>
      <c r="F1019" t="s">
        <v>34</v>
      </c>
      <c r="G1019">
        <v>5</v>
      </c>
      <c r="H1019" s="20" t="str">
        <f t="shared" si="31"/>
        <v>Très fort</v>
      </c>
      <c r="I1019" t="s">
        <v>254</v>
      </c>
      <c r="J1019" t="s">
        <v>254</v>
      </c>
      <c r="K1019" t="s">
        <v>255</v>
      </c>
      <c r="L1019" t="s">
        <v>254</v>
      </c>
      <c r="M1019" t="s">
        <v>257</v>
      </c>
      <c r="N1019" t="s">
        <v>254</v>
      </c>
    </row>
    <row r="1020" spans="1:14" x14ac:dyDescent="0.25">
      <c r="A1020">
        <v>2019</v>
      </c>
      <c r="B1020" t="s">
        <v>212</v>
      </c>
      <c r="C1020" t="str">
        <f t="shared" si="30"/>
        <v>France métropolitaineOuvriers qualifiés travaillant par formage de métal</v>
      </c>
      <c r="D1020" t="s">
        <v>71</v>
      </c>
      <c r="E1020" t="s">
        <v>34</v>
      </c>
      <c r="F1020" t="s">
        <v>34</v>
      </c>
      <c r="G1020">
        <v>5</v>
      </c>
      <c r="H1020" s="20" t="str">
        <f t="shared" si="31"/>
        <v>Très fort</v>
      </c>
      <c r="I1020" t="s">
        <v>254</v>
      </c>
      <c r="J1020" t="s">
        <v>254</v>
      </c>
      <c r="K1020" t="s">
        <v>256</v>
      </c>
      <c r="L1020" t="s">
        <v>257</v>
      </c>
      <c r="M1020" t="s">
        <v>257</v>
      </c>
      <c r="N1020" t="s">
        <v>256</v>
      </c>
    </row>
    <row r="1021" spans="1:14" x14ac:dyDescent="0.25">
      <c r="A1021">
        <v>2019</v>
      </c>
      <c r="B1021" t="s">
        <v>261</v>
      </c>
      <c r="C1021" t="str">
        <f t="shared" si="30"/>
        <v>France métropolitaineOuvriers non qualifiés de la mécanique</v>
      </c>
      <c r="D1021" t="s">
        <v>267</v>
      </c>
      <c r="E1021" t="s">
        <v>34</v>
      </c>
      <c r="F1021" t="s">
        <v>34</v>
      </c>
      <c r="G1021">
        <v>5</v>
      </c>
      <c r="H1021" s="20" t="str">
        <f t="shared" si="31"/>
        <v>Très fort</v>
      </c>
      <c r="I1021" t="s">
        <v>254</v>
      </c>
      <c r="J1021" t="s">
        <v>256</v>
      </c>
      <c r="K1021" t="s">
        <v>256</v>
      </c>
      <c r="L1021" t="s">
        <v>253</v>
      </c>
      <c r="M1021" t="s">
        <v>254</v>
      </c>
      <c r="N1021" t="s">
        <v>254</v>
      </c>
    </row>
    <row r="1022" spans="1:14" x14ac:dyDescent="0.25">
      <c r="A1022">
        <v>2019</v>
      </c>
      <c r="B1022" t="s">
        <v>214</v>
      </c>
      <c r="C1022" t="str">
        <f t="shared" si="30"/>
        <v>France métropolitaineOuvriers qualifiés de la mécanique</v>
      </c>
      <c r="D1022" t="s">
        <v>100</v>
      </c>
      <c r="E1022" t="s">
        <v>34</v>
      </c>
      <c r="F1022" t="s">
        <v>34</v>
      </c>
      <c r="G1022">
        <v>5</v>
      </c>
      <c r="H1022" s="20" t="str">
        <f t="shared" si="31"/>
        <v>Très fort</v>
      </c>
      <c r="I1022" t="s">
        <v>255</v>
      </c>
      <c r="J1022" t="s">
        <v>254</v>
      </c>
      <c r="K1022" t="s">
        <v>256</v>
      </c>
      <c r="L1022" t="s">
        <v>254</v>
      </c>
      <c r="M1022" t="s">
        <v>254</v>
      </c>
      <c r="N1022" t="s">
        <v>254</v>
      </c>
    </row>
    <row r="1023" spans="1:14" x14ac:dyDescent="0.25">
      <c r="A1023">
        <v>2019</v>
      </c>
      <c r="B1023" t="s">
        <v>216</v>
      </c>
      <c r="C1023" t="str">
        <f t="shared" si="30"/>
        <v>France métropolitaineTechniciens et agents de maîtrise des industries mécaniques</v>
      </c>
      <c r="D1023" t="s">
        <v>59</v>
      </c>
      <c r="E1023" t="s">
        <v>34</v>
      </c>
      <c r="F1023" t="s">
        <v>34</v>
      </c>
      <c r="G1023">
        <v>5</v>
      </c>
      <c r="H1023" s="20" t="str">
        <f t="shared" si="31"/>
        <v>Très fort</v>
      </c>
      <c r="I1023" t="s">
        <v>255</v>
      </c>
      <c r="J1023" t="s">
        <v>257</v>
      </c>
      <c r="K1023" t="s">
        <v>253</v>
      </c>
      <c r="L1023" t="s">
        <v>254</v>
      </c>
      <c r="M1023" t="s">
        <v>255</v>
      </c>
      <c r="N1023" t="s">
        <v>257</v>
      </c>
    </row>
    <row r="1024" spans="1:14" x14ac:dyDescent="0.25">
      <c r="A1024">
        <v>2019</v>
      </c>
      <c r="B1024" t="s">
        <v>218</v>
      </c>
      <c r="C1024" t="str">
        <f t="shared" si="30"/>
        <v>France métropolitaineOuvriers non qualifiés des industries de process</v>
      </c>
      <c r="D1024" t="s">
        <v>104</v>
      </c>
      <c r="E1024" t="s">
        <v>34</v>
      </c>
      <c r="F1024" t="s">
        <v>34</v>
      </c>
      <c r="G1024">
        <v>4</v>
      </c>
      <c r="H1024" s="20" t="str">
        <f t="shared" si="31"/>
        <v>Fort</v>
      </c>
      <c r="I1024" t="s">
        <v>257</v>
      </c>
      <c r="J1024" t="s">
        <v>253</v>
      </c>
      <c r="K1024" t="s">
        <v>257</v>
      </c>
      <c r="L1024" t="s">
        <v>253</v>
      </c>
      <c r="M1024" t="s">
        <v>257</v>
      </c>
      <c r="N1024" t="s">
        <v>257</v>
      </c>
    </row>
    <row r="1025" spans="1:14" x14ac:dyDescent="0.25">
      <c r="A1025">
        <v>2019</v>
      </c>
      <c r="B1025" t="s">
        <v>220</v>
      </c>
      <c r="C1025" t="str">
        <f t="shared" si="30"/>
        <v>France métropolitaineOuvriers qualifiés des industries de process</v>
      </c>
      <c r="D1025" t="s">
        <v>87</v>
      </c>
      <c r="E1025" t="s">
        <v>34</v>
      </c>
      <c r="F1025" t="s">
        <v>34</v>
      </c>
      <c r="G1025">
        <v>4</v>
      </c>
      <c r="H1025" s="20" t="str">
        <f t="shared" si="31"/>
        <v>Fort</v>
      </c>
      <c r="I1025" t="s">
        <v>255</v>
      </c>
      <c r="J1025" t="s">
        <v>254</v>
      </c>
      <c r="K1025" t="s">
        <v>256</v>
      </c>
      <c r="L1025" t="s">
        <v>255</v>
      </c>
      <c r="M1025" t="s">
        <v>257</v>
      </c>
      <c r="N1025" t="s">
        <v>254</v>
      </c>
    </row>
    <row r="1026" spans="1:14" x14ac:dyDescent="0.25">
      <c r="A1026">
        <v>2019</v>
      </c>
      <c r="B1026" t="s">
        <v>222</v>
      </c>
      <c r="C1026" t="str">
        <f t="shared" si="30"/>
        <v>France métropolitaineTechniciens et agents de maîtrise des industries de process</v>
      </c>
      <c r="D1026" t="s">
        <v>73</v>
      </c>
      <c r="E1026" t="s">
        <v>34</v>
      </c>
      <c r="F1026" t="s">
        <v>34</v>
      </c>
      <c r="G1026">
        <v>5</v>
      </c>
      <c r="H1026" s="20" t="str">
        <f t="shared" si="31"/>
        <v>Très fort</v>
      </c>
      <c r="I1026" t="s">
        <v>255</v>
      </c>
      <c r="J1026" t="s">
        <v>257</v>
      </c>
      <c r="K1026" t="s">
        <v>253</v>
      </c>
      <c r="L1026" t="s">
        <v>256</v>
      </c>
      <c r="M1026" t="s">
        <v>255</v>
      </c>
      <c r="N1026" t="s">
        <v>256</v>
      </c>
    </row>
    <row r="1027" spans="1:14" x14ac:dyDescent="0.25">
      <c r="A1027">
        <v>2019</v>
      </c>
      <c r="B1027" t="s">
        <v>262</v>
      </c>
      <c r="C1027" t="str">
        <f t="shared" ref="C1027:C1079" si="32">F1027&amp;D1027</f>
        <v>France métropolitaineOuvriers non qualifiés du textile et du cuir</v>
      </c>
      <c r="D1027" t="s">
        <v>268</v>
      </c>
      <c r="E1027" t="s">
        <v>34</v>
      </c>
      <c r="F1027" t="s">
        <v>34</v>
      </c>
      <c r="G1027">
        <v>3</v>
      </c>
      <c r="H1027" s="20" t="str">
        <f t="shared" ref="H1027:H1079" si="33">IF(G1027=1,"Très faible",IF(G1027=2,"Faible",IF(G1027=3,"Moyen",IF(G1027=4,"Fort",IF(G1027=5,"Très fort","Problème")))))</f>
        <v>Moyen</v>
      </c>
      <c r="I1027" t="s">
        <v>257</v>
      </c>
      <c r="J1027" t="s">
        <v>253</v>
      </c>
      <c r="K1027" t="s">
        <v>254</v>
      </c>
      <c r="L1027" t="s">
        <v>254</v>
      </c>
      <c r="M1027" t="s">
        <v>257</v>
      </c>
      <c r="N1027" t="s">
        <v>254</v>
      </c>
    </row>
    <row r="1028" spans="1:14" x14ac:dyDescent="0.25">
      <c r="A1028">
        <v>2019</v>
      </c>
      <c r="B1028" t="s">
        <v>263</v>
      </c>
      <c r="C1028" t="str">
        <f t="shared" si="32"/>
        <v>France métropolitaineOuvriers qualifiés du textile et du cuir</v>
      </c>
      <c r="D1028" t="s">
        <v>269</v>
      </c>
      <c r="E1028" t="s">
        <v>34</v>
      </c>
      <c r="F1028" t="s">
        <v>34</v>
      </c>
      <c r="G1028">
        <v>5</v>
      </c>
      <c r="H1028" s="20" t="str">
        <f t="shared" si="33"/>
        <v>Très fort</v>
      </c>
      <c r="I1028" t="s">
        <v>255</v>
      </c>
      <c r="J1028" t="s">
        <v>255</v>
      </c>
      <c r="K1028" t="s">
        <v>256</v>
      </c>
      <c r="L1028" t="s">
        <v>254</v>
      </c>
      <c r="M1028" t="s">
        <v>255</v>
      </c>
      <c r="N1028" t="s">
        <v>257</v>
      </c>
    </row>
    <row r="1029" spans="1:14" x14ac:dyDescent="0.25">
      <c r="A1029">
        <v>2019</v>
      </c>
      <c r="B1029" t="s">
        <v>264</v>
      </c>
      <c r="C1029" t="str">
        <f t="shared" si="32"/>
        <v>France métropolitaineOuvriers non qualifiés du travail du bois et de l'ameublement</v>
      </c>
      <c r="D1029" t="s">
        <v>270</v>
      </c>
      <c r="E1029" t="s">
        <v>34</v>
      </c>
      <c r="F1029" t="s">
        <v>34</v>
      </c>
      <c r="G1029">
        <v>5</v>
      </c>
      <c r="H1029" s="20" t="str">
        <f t="shared" si="33"/>
        <v>Très fort</v>
      </c>
      <c r="I1029" t="s">
        <v>256</v>
      </c>
      <c r="J1029" t="s">
        <v>254</v>
      </c>
      <c r="K1029" t="s">
        <v>256</v>
      </c>
      <c r="L1029" t="s">
        <v>253</v>
      </c>
      <c r="M1029" t="s">
        <v>257</v>
      </c>
      <c r="N1029" t="s">
        <v>254</v>
      </c>
    </row>
    <row r="1030" spans="1:14" x14ac:dyDescent="0.25">
      <c r="A1030">
        <v>2019</v>
      </c>
      <c r="B1030" t="s">
        <v>265</v>
      </c>
      <c r="C1030" t="str">
        <f t="shared" si="32"/>
        <v>France métropolitaineOuvriers qualifiés du travail du bois et de l'ameublement</v>
      </c>
      <c r="D1030" t="s">
        <v>271</v>
      </c>
      <c r="E1030" t="s">
        <v>34</v>
      </c>
      <c r="F1030" t="s">
        <v>34</v>
      </c>
      <c r="G1030">
        <v>5</v>
      </c>
      <c r="H1030" s="20" t="str">
        <f t="shared" si="33"/>
        <v>Très fort</v>
      </c>
      <c r="I1030" t="s">
        <v>253</v>
      </c>
      <c r="J1030" t="s">
        <v>257</v>
      </c>
      <c r="K1030" t="s">
        <v>256</v>
      </c>
      <c r="L1030" t="s">
        <v>257</v>
      </c>
      <c r="M1030" t="s">
        <v>257</v>
      </c>
      <c r="N1030" t="s">
        <v>257</v>
      </c>
    </row>
    <row r="1031" spans="1:14" x14ac:dyDescent="0.25">
      <c r="A1031">
        <v>2019</v>
      </c>
      <c r="B1031" t="s">
        <v>230</v>
      </c>
      <c r="C1031" t="str">
        <f t="shared" si="32"/>
        <v>France métropolitaineOuvriers des industries graphiques</v>
      </c>
      <c r="D1031" t="s">
        <v>64</v>
      </c>
      <c r="E1031" t="s">
        <v>34</v>
      </c>
      <c r="F1031" t="s">
        <v>34</v>
      </c>
      <c r="G1031">
        <v>4</v>
      </c>
      <c r="H1031" s="20" t="str">
        <f t="shared" si="33"/>
        <v>Fort</v>
      </c>
      <c r="I1031" t="s">
        <v>255</v>
      </c>
      <c r="J1031" t="s">
        <v>256</v>
      </c>
      <c r="K1031" t="s">
        <v>256</v>
      </c>
      <c r="L1031" t="s">
        <v>256</v>
      </c>
      <c r="M1031" t="s">
        <v>254</v>
      </c>
      <c r="N1031" t="s">
        <v>256</v>
      </c>
    </row>
    <row r="1032" spans="1:14" x14ac:dyDescent="0.25">
      <c r="A1032">
        <v>2019</v>
      </c>
      <c r="B1032" t="s">
        <v>232</v>
      </c>
      <c r="C1032" t="str">
        <f t="shared" si="32"/>
        <v>France métropolitaineTechniciens et agents de maîtrise des matériaux souples, du bois et des industries graphiques</v>
      </c>
      <c r="D1032" t="s">
        <v>81</v>
      </c>
      <c r="E1032" t="s">
        <v>34</v>
      </c>
      <c r="F1032" t="s">
        <v>34</v>
      </c>
      <c r="G1032">
        <v>5</v>
      </c>
      <c r="H1032" s="20" t="str">
        <f t="shared" si="33"/>
        <v>Très fort</v>
      </c>
      <c r="I1032" t="s">
        <v>253</v>
      </c>
      <c r="J1032" t="s">
        <v>254</v>
      </c>
      <c r="K1032" t="s">
        <v>253</v>
      </c>
      <c r="L1032" t="s">
        <v>254</v>
      </c>
      <c r="M1032" t="s">
        <v>255</v>
      </c>
      <c r="N1032" t="s">
        <v>254</v>
      </c>
    </row>
    <row r="1033" spans="1:14" x14ac:dyDescent="0.25">
      <c r="A1033">
        <v>2019</v>
      </c>
      <c r="B1033" t="s">
        <v>234</v>
      </c>
      <c r="C1033" t="str">
        <f t="shared" si="32"/>
        <v>France métropolitaineOuvriers qualifiés de la maintenance</v>
      </c>
      <c r="D1033" t="s">
        <v>84</v>
      </c>
      <c r="E1033" t="s">
        <v>34</v>
      </c>
      <c r="F1033" t="s">
        <v>34</v>
      </c>
      <c r="G1033">
        <v>5</v>
      </c>
      <c r="H1033" s="20" t="str">
        <f t="shared" si="33"/>
        <v>Très fort</v>
      </c>
      <c r="I1033" t="s">
        <v>254</v>
      </c>
      <c r="J1033" t="s">
        <v>255</v>
      </c>
      <c r="K1033" t="s">
        <v>255</v>
      </c>
      <c r="L1033" t="s">
        <v>254</v>
      </c>
      <c r="M1033" t="s">
        <v>256</v>
      </c>
      <c r="N1033" t="s">
        <v>256</v>
      </c>
    </row>
    <row r="1034" spans="1:14" x14ac:dyDescent="0.25">
      <c r="A1034">
        <v>2019</v>
      </c>
      <c r="B1034" t="s">
        <v>236</v>
      </c>
      <c r="C1034" t="str">
        <f t="shared" si="32"/>
        <v>France métropolitaineOuvriers qualifiés de la réparation automobile</v>
      </c>
      <c r="D1034" t="s">
        <v>111</v>
      </c>
      <c r="E1034" t="s">
        <v>34</v>
      </c>
      <c r="F1034" t="s">
        <v>34</v>
      </c>
      <c r="G1034">
        <v>5</v>
      </c>
      <c r="H1034" s="20" t="str">
        <f t="shared" si="33"/>
        <v>Très fort</v>
      </c>
      <c r="I1034" t="s">
        <v>257</v>
      </c>
      <c r="J1034" t="s">
        <v>255</v>
      </c>
      <c r="K1034" t="s">
        <v>253</v>
      </c>
      <c r="L1034" t="s">
        <v>257</v>
      </c>
      <c r="M1034" t="s">
        <v>254</v>
      </c>
      <c r="N1034" t="s">
        <v>255</v>
      </c>
    </row>
    <row r="1035" spans="1:14" x14ac:dyDescent="0.25">
      <c r="A1035">
        <v>2019</v>
      </c>
      <c r="B1035" t="s">
        <v>237</v>
      </c>
      <c r="C1035" t="str">
        <f t="shared" si="32"/>
        <v>France métropolitaineTechniciens et agents de maîtrise de la maintenance</v>
      </c>
      <c r="D1035" t="s">
        <v>92</v>
      </c>
      <c r="E1035" t="s">
        <v>34</v>
      </c>
      <c r="F1035" t="s">
        <v>34</v>
      </c>
      <c r="G1035">
        <v>5</v>
      </c>
      <c r="H1035" s="20" t="str">
        <f t="shared" si="33"/>
        <v>Très fort</v>
      </c>
      <c r="I1035" t="s">
        <v>257</v>
      </c>
      <c r="J1035" t="s">
        <v>254</v>
      </c>
      <c r="K1035" t="s">
        <v>253</v>
      </c>
      <c r="L1035" t="s">
        <v>256</v>
      </c>
      <c r="M1035" t="s">
        <v>255</v>
      </c>
      <c r="N1035" t="s">
        <v>256</v>
      </c>
    </row>
    <row r="1036" spans="1:14" x14ac:dyDescent="0.25">
      <c r="A1036">
        <v>2019</v>
      </c>
      <c r="B1036" t="s">
        <v>233</v>
      </c>
      <c r="C1036" t="str">
        <f t="shared" si="32"/>
        <v>France métropolitaineIngénieurs et cadres techniques de l'industrie</v>
      </c>
      <c r="D1036" t="s">
        <v>82</v>
      </c>
      <c r="E1036" t="s">
        <v>34</v>
      </c>
      <c r="F1036" t="s">
        <v>34</v>
      </c>
      <c r="G1036">
        <v>5</v>
      </c>
      <c r="H1036" s="20" t="str">
        <f t="shared" si="33"/>
        <v>Très fort</v>
      </c>
      <c r="I1036" t="s">
        <v>254</v>
      </c>
      <c r="J1036" t="s">
        <v>257</v>
      </c>
      <c r="K1036" t="s">
        <v>253</v>
      </c>
      <c r="L1036" t="s">
        <v>255</v>
      </c>
      <c r="M1036" t="s">
        <v>253</v>
      </c>
      <c r="N1036" t="s">
        <v>253</v>
      </c>
    </row>
    <row r="1037" spans="1:14" x14ac:dyDescent="0.25">
      <c r="A1037">
        <v>2019</v>
      </c>
      <c r="B1037" t="s">
        <v>238</v>
      </c>
      <c r="C1037" t="str">
        <f t="shared" si="32"/>
        <v>France métropolitaineOuvriers non qualifiés de la manutention</v>
      </c>
      <c r="D1037" t="s">
        <v>99</v>
      </c>
      <c r="E1037" t="s">
        <v>34</v>
      </c>
      <c r="F1037" t="s">
        <v>34</v>
      </c>
      <c r="G1037">
        <v>2</v>
      </c>
      <c r="H1037" s="20" t="str">
        <f t="shared" si="33"/>
        <v>Faible</v>
      </c>
      <c r="I1037" t="s">
        <v>257</v>
      </c>
      <c r="J1037" t="s">
        <v>255</v>
      </c>
      <c r="K1037" t="s">
        <v>257</v>
      </c>
      <c r="L1037" t="s">
        <v>253</v>
      </c>
      <c r="M1037" t="s">
        <v>254</v>
      </c>
      <c r="N1037" t="s">
        <v>255</v>
      </c>
    </row>
    <row r="1038" spans="1:14" x14ac:dyDescent="0.25">
      <c r="A1038">
        <v>2019</v>
      </c>
      <c r="B1038" t="s">
        <v>239</v>
      </c>
      <c r="C1038" t="str">
        <f t="shared" si="32"/>
        <v>France métropolitaineOuvriers qualifiés de la manutention</v>
      </c>
      <c r="D1038" t="s">
        <v>49</v>
      </c>
      <c r="E1038" t="s">
        <v>34</v>
      </c>
      <c r="F1038" t="s">
        <v>34</v>
      </c>
      <c r="G1038">
        <v>3</v>
      </c>
      <c r="H1038" s="20" t="str">
        <f t="shared" si="33"/>
        <v>Moyen</v>
      </c>
      <c r="I1038" t="s">
        <v>253</v>
      </c>
      <c r="J1038" t="s">
        <v>256</v>
      </c>
      <c r="K1038" t="s">
        <v>254</v>
      </c>
      <c r="L1038" t="s">
        <v>253</v>
      </c>
      <c r="M1038" t="s">
        <v>254</v>
      </c>
      <c r="N1038" t="s">
        <v>253</v>
      </c>
    </row>
    <row r="1039" spans="1:14" x14ac:dyDescent="0.25">
      <c r="A1039">
        <v>2019</v>
      </c>
      <c r="B1039" t="s">
        <v>211</v>
      </c>
      <c r="C1039" t="str">
        <f t="shared" si="32"/>
        <v>France métropolitaineConducteurs de véhicules</v>
      </c>
      <c r="D1039" t="s">
        <v>57</v>
      </c>
      <c r="E1039" t="s">
        <v>34</v>
      </c>
      <c r="F1039" t="s">
        <v>34</v>
      </c>
      <c r="G1039">
        <v>5</v>
      </c>
      <c r="H1039" s="20" t="str">
        <f t="shared" si="33"/>
        <v>Très fort</v>
      </c>
      <c r="I1039" t="s">
        <v>256</v>
      </c>
      <c r="J1039" t="s">
        <v>256</v>
      </c>
      <c r="K1039" t="s">
        <v>256</v>
      </c>
      <c r="L1039" t="s">
        <v>255</v>
      </c>
      <c r="M1039" t="s">
        <v>254</v>
      </c>
      <c r="N1039" t="s">
        <v>256</v>
      </c>
    </row>
    <row r="1040" spans="1:14" x14ac:dyDescent="0.25">
      <c r="A1040">
        <v>2019</v>
      </c>
      <c r="B1040" t="s">
        <v>185</v>
      </c>
      <c r="C1040" t="str">
        <f t="shared" si="32"/>
        <v>France métropolitaineAgents d'exploitation des transports</v>
      </c>
      <c r="D1040" t="s">
        <v>47</v>
      </c>
      <c r="E1040" t="s">
        <v>34</v>
      </c>
      <c r="F1040" t="s">
        <v>34</v>
      </c>
      <c r="G1040">
        <v>4</v>
      </c>
      <c r="H1040" s="20" t="str">
        <f t="shared" si="33"/>
        <v>Fort</v>
      </c>
      <c r="I1040" t="s">
        <v>254</v>
      </c>
      <c r="J1040" t="s">
        <v>256</v>
      </c>
      <c r="K1040" t="s">
        <v>255</v>
      </c>
      <c r="L1040" t="s">
        <v>255</v>
      </c>
      <c r="M1040" t="s">
        <v>255</v>
      </c>
      <c r="N1040" t="s">
        <v>254</v>
      </c>
    </row>
    <row r="1041" spans="1:14" x14ac:dyDescent="0.25">
      <c r="A1041">
        <v>2019</v>
      </c>
      <c r="B1041" t="s">
        <v>179</v>
      </c>
      <c r="C1041" t="str">
        <f t="shared" si="32"/>
        <v>France métropolitaineAgents administratifs et commerciaux des transports et du tourisme</v>
      </c>
      <c r="D1041" t="s">
        <v>105</v>
      </c>
      <c r="E1041" t="s">
        <v>34</v>
      </c>
      <c r="F1041" t="s">
        <v>34</v>
      </c>
      <c r="G1041">
        <v>3</v>
      </c>
      <c r="H1041" s="20" t="str">
        <f t="shared" si="33"/>
        <v>Moyen</v>
      </c>
      <c r="I1041" t="s">
        <v>255</v>
      </c>
      <c r="J1041" t="s">
        <v>256</v>
      </c>
      <c r="K1041" t="s">
        <v>256</v>
      </c>
      <c r="L1041" t="s">
        <v>255</v>
      </c>
      <c r="M1041" t="s">
        <v>255</v>
      </c>
      <c r="N1041" t="s">
        <v>256</v>
      </c>
    </row>
    <row r="1042" spans="1:14" x14ac:dyDescent="0.25">
      <c r="A1042">
        <v>2019</v>
      </c>
      <c r="B1042" t="s">
        <v>204</v>
      </c>
      <c r="C1042" t="str">
        <f t="shared" si="32"/>
        <v>France métropolitaineCadres des transports, de la logistique et navigants de l'aviation</v>
      </c>
      <c r="D1042" t="s">
        <v>74</v>
      </c>
      <c r="E1042" t="s">
        <v>34</v>
      </c>
      <c r="F1042" t="s">
        <v>34</v>
      </c>
      <c r="G1042">
        <v>5</v>
      </c>
      <c r="H1042" s="20" t="str">
        <f t="shared" si="33"/>
        <v>Très fort</v>
      </c>
      <c r="I1042" t="s">
        <v>255</v>
      </c>
      <c r="J1042" t="s">
        <v>257</v>
      </c>
      <c r="K1042" t="s">
        <v>253</v>
      </c>
      <c r="L1042" t="s">
        <v>256</v>
      </c>
      <c r="M1042" t="s">
        <v>255</v>
      </c>
      <c r="N1042" t="s">
        <v>257</v>
      </c>
    </row>
    <row r="1043" spans="1:14" x14ac:dyDescent="0.25">
      <c r="A1043">
        <v>2019</v>
      </c>
      <c r="B1043" t="s">
        <v>240</v>
      </c>
      <c r="C1043" t="str">
        <f t="shared" si="32"/>
        <v>France métropolitaineSecrétaires</v>
      </c>
      <c r="D1043" t="s">
        <v>85</v>
      </c>
      <c r="E1043" t="s">
        <v>34</v>
      </c>
      <c r="F1043" t="s">
        <v>34</v>
      </c>
      <c r="G1043">
        <v>2</v>
      </c>
      <c r="H1043" s="20" t="str">
        <f t="shared" si="33"/>
        <v>Faible</v>
      </c>
      <c r="I1043" t="s">
        <v>254</v>
      </c>
      <c r="J1043" t="s">
        <v>253</v>
      </c>
      <c r="K1043" t="s">
        <v>255</v>
      </c>
      <c r="L1043" t="s">
        <v>253</v>
      </c>
      <c r="M1043" t="s">
        <v>253</v>
      </c>
      <c r="N1043" t="s">
        <v>253</v>
      </c>
    </row>
    <row r="1044" spans="1:14" x14ac:dyDescent="0.25">
      <c r="A1044">
        <v>2019</v>
      </c>
      <c r="B1044" t="s">
        <v>219</v>
      </c>
      <c r="C1044" t="str">
        <f t="shared" si="32"/>
        <v>France métropolitaineEmployés de la comptabilité</v>
      </c>
      <c r="D1044" t="s">
        <v>121</v>
      </c>
      <c r="E1044" t="s">
        <v>34</v>
      </c>
      <c r="F1044" t="s">
        <v>34</v>
      </c>
      <c r="G1044">
        <v>4</v>
      </c>
      <c r="H1044" s="20" t="str">
        <f t="shared" si="33"/>
        <v>Fort</v>
      </c>
      <c r="I1044" t="s">
        <v>256</v>
      </c>
      <c r="J1044" t="s">
        <v>254</v>
      </c>
      <c r="K1044" t="s">
        <v>255</v>
      </c>
      <c r="L1044" t="s">
        <v>257</v>
      </c>
      <c r="M1044" t="s">
        <v>253</v>
      </c>
      <c r="N1044" t="s">
        <v>253</v>
      </c>
    </row>
    <row r="1045" spans="1:14" x14ac:dyDescent="0.25">
      <c r="A1045">
        <v>2019</v>
      </c>
      <c r="B1045" t="s">
        <v>215</v>
      </c>
      <c r="C1045" t="str">
        <f t="shared" si="32"/>
        <v>France métropolitaineEmployés administratifs d'entreprise</v>
      </c>
      <c r="D1045" t="s">
        <v>127</v>
      </c>
      <c r="E1045" t="s">
        <v>34</v>
      </c>
      <c r="F1045" t="s">
        <v>34</v>
      </c>
      <c r="G1045">
        <v>2</v>
      </c>
      <c r="H1045" s="20" t="str">
        <f t="shared" si="33"/>
        <v>Faible</v>
      </c>
      <c r="I1045" t="s">
        <v>254</v>
      </c>
      <c r="J1045" t="s">
        <v>253</v>
      </c>
      <c r="K1045" t="s">
        <v>257</v>
      </c>
      <c r="L1045" t="s">
        <v>253</v>
      </c>
      <c r="M1045" t="s">
        <v>255</v>
      </c>
      <c r="N1045" t="s">
        <v>254</v>
      </c>
    </row>
    <row r="1046" spans="1:14" x14ac:dyDescent="0.25">
      <c r="A1046">
        <v>2019</v>
      </c>
      <c r="B1046" t="s">
        <v>241</v>
      </c>
      <c r="C1046" t="str">
        <f t="shared" si="32"/>
        <v>France métropolitaineSecrétaires de direction</v>
      </c>
      <c r="D1046" t="s">
        <v>88</v>
      </c>
      <c r="E1046" t="s">
        <v>34</v>
      </c>
      <c r="F1046" t="s">
        <v>34</v>
      </c>
      <c r="G1046">
        <v>3</v>
      </c>
      <c r="H1046" s="20" t="str">
        <f t="shared" si="33"/>
        <v>Moyen</v>
      </c>
      <c r="I1046" t="s">
        <v>254</v>
      </c>
      <c r="J1046" t="s">
        <v>255</v>
      </c>
      <c r="K1046" t="s">
        <v>253</v>
      </c>
      <c r="L1046" t="s">
        <v>256</v>
      </c>
      <c r="M1046" t="s">
        <v>253</v>
      </c>
      <c r="N1046" t="s">
        <v>255</v>
      </c>
    </row>
    <row r="1047" spans="1:14" x14ac:dyDescent="0.25">
      <c r="A1047">
        <v>2019</v>
      </c>
      <c r="B1047" t="s">
        <v>242</v>
      </c>
      <c r="C1047" t="str">
        <f t="shared" si="32"/>
        <v>France métropolitaineTechniciens des services administratifs, comptables et financiers</v>
      </c>
      <c r="D1047" t="s">
        <v>95</v>
      </c>
      <c r="E1047" t="s">
        <v>34</v>
      </c>
      <c r="F1047" t="s">
        <v>34</v>
      </c>
      <c r="G1047">
        <v>5</v>
      </c>
      <c r="H1047" s="20" t="str">
        <f t="shared" si="33"/>
        <v>Très fort</v>
      </c>
      <c r="I1047" t="s">
        <v>253</v>
      </c>
      <c r="J1047" t="s">
        <v>257</v>
      </c>
      <c r="K1047" t="s">
        <v>255</v>
      </c>
      <c r="L1047" t="s">
        <v>255</v>
      </c>
      <c r="M1047" t="s">
        <v>253</v>
      </c>
      <c r="N1047" t="s">
        <v>255</v>
      </c>
    </row>
    <row r="1048" spans="1:14" x14ac:dyDescent="0.25">
      <c r="A1048">
        <v>2019</v>
      </c>
      <c r="B1048" t="s">
        <v>202</v>
      </c>
      <c r="C1048" t="str">
        <f t="shared" si="32"/>
        <v>France métropolitaineCadres des services administratifs, comptables et financiers</v>
      </c>
      <c r="D1048" t="s">
        <v>52</v>
      </c>
      <c r="E1048" t="s">
        <v>34</v>
      </c>
      <c r="F1048" t="s">
        <v>34</v>
      </c>
      <c r="G1048">
        <v>4</v>
      </c>
      <c r="H1048" s="20" t="str">
        <f t="shared" si="33"/>
        <v>Fort</v>
      </c>
      <c r="I1048" t="s">
        <v>254</v>
      </c>
      <c r="J1048" t="s">
        <v>254</v>
      </c>
      <c r="K1048" t="s">
        <v>253</v>
      </c>
      <c r="L1048" t="s">
        <v>255</v>
      </c>
      <c r="M1048" t="s">
        <v>253</v>
      </c>
      <c r="N1048" t="s">
        <v>253</v>
      </c>
    </row>
    <row r="1049" spans="1:14" x14ac:dyDescent="0.25">
      <c r="A1049">
        <v>2019</v>
      </c>
      <c r="B1049" t="s">
        <v>226</v>
      </c>
      <c r="C1049" t="str">
        <f t="shared" si="32"/>
        <v>France métropolitaineEmployés et opérateurs de l'informatique</v>
      </c>
      <c r="D1049" t="s">
        <v>116</v>
      </c>
      <c r="E1049" t="s">
        <v>34</v>
      </c>
      <c r="F1049" t="s">
        <v>34</v>
      </c>
      <c r="G1049">
        <v>4</v>
      </c>
      <c r="H1049" s="20" t="str">
        <f t="shared" si="33"/>
        <v>Fort</v>
      </c>
      <c r="I1049" t="s">
        <v>257</v>
      </c>
      <c r="J1049" t="s">
        <v>253</v>
      </c>
      <c r="K1049" t="s">
        <v>253</v>
      </c>
      <c r="L1049" t="s">
        <v>256</v>
      </c>
      <c r="M1049" t="s">
        <v>255</v>
      </c>
      <c r="N1049" t="s">
        <v>256</v>
      </c>
    </row>
    <row r="1050" spans="1:14" x14ac:dyDescent="0.25">
      <c r="A1050">
        <v>2019</v>
      </c>
      <c r="B1050" t="s">
        <v>243</v>
      </c>
      <c r="C1050" t="str">
        <f t="shared" si="32"/>
        <v>France métropolitaineTechniciens de l'informatique</v>
      </c>
      <c r="D1050" t="s">
        <v>114</v>
      </c>
      <c r="E1050" t="s">
        <v>34</v>
      </c>
      <c r="F1050" t="s">
        <v>34</v>
      </c>
      <c r="G1050">
        <v>5</v>
      </c>
      <c r="H1050" s="20" t="str">
        <f t="shared" si="33"/>
        <v>Très fort</v>
      </c>
      <c r="I1050" t="s">
        <v>254</v>
      </c>
      <c r="J1050" t="s">
        <v>256</v>
      </c>
      <c r="K1050" t="s">
        <v>253</v>
      </c>
      <c r="L1050" t="s">
        <v>257</v>
      </c>
      <c r="M1050" t="s">
        <v>253</v>
      </c>
      <c r="N1050" t="s">
        <v>254</v>
      </c>
    </row>
    <row r="1051" spans="1:14" x14ac:dyDescent="0.25">
      <c r="A1051">
        <v>2019</v>
      </c>
      <c r="B1051" t="s">
        <v>231</v>
      </c>
      <c r="C1051" t="str">
        <f t="shared" si="32"/>
        <v>France métropolitaineIngénieurs de l'informatique</v>
      </c>
      <c r="D1051" t="s">
        <v>75</v>
      </c>
      <c r="E1051" t="s">
        <v>34</v>
      </c>
      <c r="F1051" t="s">
        <v>34</v>
      </c>
      <c r="G1051">
        <v>5</v>
      </c>
      <c r="H1051" s="20" t="str">
        <f t="shared" si="33"/>
        <v>Très fort</v>
      </c>
      <c r="I1051" t="s">
        <v>257</v>
      </c>
      <c r="J1051" t="s">
        <v>257</v>
      </c>
      <c r="K1051" t="s">
        <v>253</v>
      </c>
      <c r="L1051" t="s">
        <v>257</v>
      </c>
      <c r="M1051" t="s">
        <v>253</v>
      </c>
      <c r="N1051" t="s">
        <v>256</v>
      </c>
    </row>
    <row r="1052" spans="1:14" x14ac:dyDescent="0.25">
      <c r="A1052">
        <v>2019</v>
      </c>
      <c r="B1052" t="s">
        <v>244</v>
      </c>
      <c r="C1052" t="str">
        <f t="shared" si="32"/>
        <v>France métropolitainePersonnels d'études et de recherche</v>
      </c>
      <c r="D1052" t="s">
        <v>101</v>
      </c>
      <c r="E1052" t="s">
        <v>34</v>
      </c>
      <c r="F1052" t="s">
        <v>34</v>
      </c>
      <c r="G1052">
        <v>5</v>
      </c>
      <c r="H1052" s="20" t="str">
        <f t="shared" si="33"/>
        <v>Très fort</v>
      </c>
      <c r="I1052" t="s">
        <v>255</v>
      </c>
      <c r="J1052" t="s">
        <v>257</v>
      </c>
      <c r="K1052" t="s">
        <v>253</v>
      </c>
      <c r="L1052" t="s">
        <v>254</v>
      </c>
      <c r="M1052" t="s">
        <v>253</v>
      </c>
      <c r="N1052" t="s">
        <v>255</v>
      </c>
    </row>
    <row r="1053" spans="1:14" x14ac:dyDescent="0.25">
      <c r="A1053">
        <v>2019</v>
      </c>
      <c r="B1053" t="s">
        <v>217</v>
      </c>
      <c r="C1053" t="str">
        <f t="shared" si="32"/>
        <v>France métropolitaineEmployés de la banque et des assurances</v>
      </c>
      <c r="D1053" t="s">
        <v>126</v>
      </c>
      <c r="E1053" t="s">
        <v>34</v>
      </c>
      <c r="F1053" t="s">
        <v>34</v>
      </c>
      <c r="G1053">
        <v>2</v>
      </c>
      <c r="H1053" s="20" t="str">
        <f t="shared" si="33"/>
        <v>Faible</v>
      </c>
      <c r="I1053" t="s">
        <v>255</v>
      </c>
      <c r="J1053" t="s">
        <v>257</v>
      </c>
      <c r="K1053" t="s">
        <v>255</v>
      </c>
      <c r="L1053" t="s">
        <v>254</v>
      </c>
      <c r="M1053" t="s">
        <v>255</v>
      </c>
      <c r="N1053" t="s">
        <v>256</v>
      </c>
    </row>
    <row r="1054" spans="1:14" x14ac:dyDescent="0.25">
      <c r="A1054">
        <v>2019</v>
      </c>
      <c r="B1054" t="s">
        <v>245</v>
      </c>
      <c r="C1054" t="str">
        <f t="shared" si="32"/>
        <v>France métropolitaineTechniciens de la banque et des assurances</v>
      </c>
      <c r="D1054" t="s">
        <v>122</v>
      </c>
      <c r="E1054" t="s">
        <v>34</v>
      </c>
      <c r="F1054" t="s">
        <v>34</v>
      </c>
      <c r="G1054">
        <v>5</v>
      </c>
      <c r="H1054" s="20" t="str">
        <f t="shared" si="33"/>
        <v>Très fort</v>
      </c>
      <c r="I1054" t="s">
        <v>255</v>
      </c>
      <c r="J1054" t="s">
        <v>257</v>
      </c>
      <c r="K1054" t="s">
        <v>253</v>
      </c>
      <c r="L1054" t="s">
        <v>254</v>
      </c>
      <c r="M1054" t="s">
        <v>253</v>
      </c>
      <c r="N1054" t="s">
        <v>254</v>
      </c>
    </row>
    <row r="1055" spans="1:14" x14ac:dyDescent="0.25">
      <c r="A1055">
        <v>2019</v>
      </c>
      <c r="B1055" t="s">
        <v>200</v>
      </c>
      <c r="C1055" t="str">
        <f t="shared" si="32"/>
        <v>France métropolitaineCadres de la banque et des assurances</v>
      </c>
      <c r="D1055" t="s">
        <v>83</v>
      </c>
      <c r="E1055" t="s">
        <v>34</v>
      </c>
      <c r="F1055" t="s">
        <v>34</v>
      </c>
      <c r="G1055">
        <v>3</v>
      </c>
      <c r="H1055" s="20" t="str">
        <f t="shared" si="33"/>
        <v>Moyen</v>
      </c>
      <c r="I1055" t="s">
        <v>253</v>
      </c>
      <c r="J1055" t="s">
        <v>257</v>
      </c>
      <c r="K1055" t="s">
        <v>253</v>
      </c>
      <c r="L1055" t="s">
        <v>256</v>
      </c>
      <c r="M1055" t="s">
        <v>253</v>
      </c>
      <c r="N1055" t="s">
        <v>257</v>
      </c>
    </row>
    <row r="1056" spans="1:14" x14ac:dyDescent="0.25">
      <c r="A1056">
        <v>2019</v>
      </c>
      <c r="B1056" t="s">
        <v>207</v>
      </c>
      <c r="C1056" t="str">
        <f t="shared" si="32"/>
        <v>France métropolitaineCaissiers, employés de libre service</v>
      </c>
      <c r="D1056" t="s">
        <v>123</v>
      </c>
      <c r="E1056" t="s">
        <v>34</v>
      </c>
      <c r="F1056" t="s">
        <v>34</v>
      </c>
      <c r="G1056">
        <v>1</v>
      </c>
      <c r="H1056" s="20" t="str">
        <f t="shared" si="33"/>
        <v>Très faible</v>
      </c>
      <c r="I1056" t="s">
        <v>257</v>
      </c>
      <c r="J1056" t="s">
        <v>253</v>
      </c>
      <c r="K1056" t="s">
        <v>254</v>
      </c>
      <c r="L1056" t="s">
        <v>253</v>
      </c>
      <c r="M1056" t="s">
        <v>257</v>
      </c>
      <c r="N1056" t="s">
        <v>255</v>
      </c>
    </row>
    <row r="1057" spans="1:14" x14ac:dyDescent="0.25">
      <c r="A1057">
        <v>2019</v>
      </c>
      <c r="B1057" t="s">
        <v>246</v>
      </c>
      <c r="C1057" t="str">
        <f t="shared" si="32"/>
        <v>France métropolitaineVendeurs</v>
      </c>
      <c r="D1057" t="s">
        <v>120</v>
      </c>
      <c r="E1057" t="s">
        <v>34</v>
      </c>
      <c r="F1057" t="s">
        <v>34</v>
      </c>
      <c r="G1057">
        <v>3</v>
      </c>
      <c r="H1057" s="20" t="str">
        <f t="shared" si="33"/>
        <v>Moyen</v>
      </c>
      <c r="I1057" t="s">
        <v>256</v>
      </c>
      <c r="J1057" t="s">
        <v>255</v>
      </c>
      <c r="K1057" t="s">
        <v>256</v>
      </c>
      <c r="L1057" t="s">
        <v>255</v>
      </c>
      <c r="M1057" t="s">
        <v>256</v>
      </c>
      <c r="N1057" t="s">
        <v>255</v>
      </c>
    </row>
    <row r="1058" spans="1:14" x14ac:dyDescent="0.25">
      <c r="A1058">
        <v>2019</v>
      </c>
      <c r="B1058" t="s">
        <v>194</v>
      </c>
      <c r="C1058" t="str">
        <f t="shared" si="32"/>
        <v>France métropolitaineAttachés commerciaux et représentants</v>
      </c>
      <c r="D1058" t="s">
        <v>96</v>
      </c>
      <c r="E1058" t="s">
        <v>34</v>
      </c>
      <c r="F1058" t="s">
        <v>34</v>
      </c>
      <c r="G1058">
        <v>5</v>
      </c>
      <c r="H1058" s="20" t="str">
        <f t="shared" si="33"/>
        <v>Très fort</v>
      </c>
      <c r="I1058" t="s">
        <v>256</v>
      </c>
      <c r="J1058" t="s">
        <v>254</v>
      </c>
      <c r="K1058" t="s">
        <v>253</v>
      </c>
      <c r="L1058" t="s">
        <v>256</v>
      </c>
      <c r="M1058" t="s">
        <v>255</v>
      </c>
      <c r="N1058" t="s">
        <v>256</v>
      </c>
    </row>
    <row r="1059" spans="1:14" x14ac:dyDescent="0.25">
      <c r="A1059">
        <v>2019</v>
      </c>
      <c r="B1059" t="s">
        <v>235</v>
      </c>
      <c r="C1059" t="str">
        <f t="shared" si="32"/>
        <v>France métropolitaineMaîtrise des magasins et intermédiaires du commerce</v>
      </c>
      <c r="D1059" t="s">
        <v>80</v>
      </c>
      <c r="E1059" t="s">
        <v>34</v>
      </c>
      <c r="F1059" t="s">
        <v>34</v>
      </c>
      <c r="G1059">
        <v>4</v>
      </c>
      <c r="H1059" s="20" t="str">
        <f t="shared" si="33"/>
        <v>Fort</v>
      </c>
      <c r="I1059" t="s">
        <v>253</v>
      </c>
      <c r="J1059" t="s">
        <v>257</v>
      </c>
      <c r="K1059" t="s">
        <v>253</v>
      </c>
      <c r="L1059" t="s">
        <v>256</v>
      </c>
      <c r="M1059" t="s">
        <v>256</v>
      </c>
      <c r="N1059" t="s">
        <v>254</v>
      </c>
    </row>
    <row r="1060" spans="1:14" x14ac:dyDescent="0.25">
      <c r="A1060">
        <v>2019</v>
      </c>
      <c r="B1060" t="s">
        <v>198</v>
      </c>
      <c r="C1060" t="str">
        <f t="shared" si="32"/>
        <v>France métropolitaineCadres commerciaux et technico-commerciaux</v>
      </c>
      <c r="D1060" t="s">
        <v>51</v>
      </c>
      <c r="E1060" t="s">
        <v>34</v>
      </c>
      <c r="F1060" t="s">
        <v>34</v>
      </c>
      <c r="G1060">
        <v>4</v>
      </c>
      <c r="H1060" s="20" t="str">
        <f t="shared" si="33"/>
        <v>Fort</v>
      </c>
      <c r="I1060" t="s">
        <v>257</v>
      </c>
      <c r="J1060" t="s">
        <v>256</v>
      </c>
      <c r="K1060" t="s">
        <v>253</v>
      </c>
      <c r="L1060" t="s">
        <v>256</v>
      </c>
      <c r="M1060" t="s">
        <v>253</v>
      </c>
      <c r="N1060" t="s">
        <v>253</v>
      </c>
    </row>
    <row r="1061" spans="1:14" x14ac:dyDescent="0.25">
      <c r="A1061">
        <v>2019</v>
      </c>
      <c r="B1061" t="s">
        <v>196</v>
      </c>
      <c r="C1061" t="str">
        <f t="shared" si="32"/>
        <v>France métropolitaineBouchers, charcutiers, boulangers</v>
      </c>
      <c r="D1061" t="s">
        <v>93</v>
      </c>
      <c r="E1061" t="s">
        <v>34</v>
      </c>
      <c r="F1061" t="s">
        <v>34</v>
      </c>
      <c r="G1061">
        <v>5</v>
      </c>
      <c r="H1061" s="20" t="str">
        <f t="shared" si="33"/>
        <v>Très fort</v>
      </c>
      <c r="I1061" t="s">
        <v>254</v>
      </c>
      <c r="J1061" t="s">
        <v>256</v>
      </c>
      <c r="K1061" t="s">
        <v>255</v>
      </c>
      <c r="L1061" t="s">
        <v>257</v>
      </c>
      <c r="M1061" t="s">
        <v>257</v>
      </c>
      <c r="N1061" t="s">
        <v>256</v>
      </c>
    </row>
    <row r="1062" spans="1:14" x14ac:dyDescent="0.25">
      <c r="A1062">
        <v>2019</v>
      </c>
      <c r="B1062" t="s">
        <v>213</v>
      </c>
      <c r="C1062" t="str">
        <f t="shared" si="32"/>
        <v>France métropolitaineCuisiniers</v>
      </c>
      <c r="D1062" t="s">
        <v>97</v>
      </c>
      <c r="E1062" t="s">
        <v>34</v>
      </c>
      <c r="F1062" t="s">
        <v>34</v>
      </c>
      <c r="G1062">
        <v>5</v>
      </c>
      <c r="H1062" s="20" t="str">
        <f t="shared" si="33"/>
        <v>Très fort</v>
      </c>
      <c r="I1062" t="s">
        <v>257</v>
      </c>
      <c r="J1062" t="s">
        <v>253</v>
      </c>
      <c r="K1062" t="s">
        <v>256</v>
      </c>
      <c r="L1062" t="s">
        <v>256</v>
      </c>
      <c r="M1062" t="s">
        <v>257</v>
      </c>
      <c r="N1062" t="s">
        <v>253</v>
      </c>
    </row>
    <row r="1063" spans="1:14" x14ac:dyDescent="0.25">
      <c r="A1063">
        <v>2019</v>
      </c>
      <c r="B1063" t="s">
        <v>225</v>
      </c>
      <c r="C1063" t="str">
        <f t="shared" si="32"/>
        <v>France métropolitaineEmployés et agents de maîtrise de l'hôtellerie et de la restauration</v>
      </c>
      <c r="D1063" t="s">
        <v>125</v>
      </c>
      <c r="E1063" t="s">
        <v>34</v>
      </c>
      <c r="F1063" t="s">
        <v>34</v>
      </c>
      <c r="G1063">
        <v>4</v>
      </c>
      <c r="H1063" s="20" t="str">
        <f t="shared" si="33"/>
        <v>Fort</v>
      </c>
      <c r="I1063" t="s">
        <v>257</v>
      </c>
      <c r="J1063" t="s">
        <v>255</v>
      </c>
      <c r="K1063" t="s">
        <v>257</v>
      </c>
      <c r="L1063" t="s">
        <v>253</v>
      </c>
      <c r="M1063" t="s">
        <v>254</v>
      </c>
      <c r="N1063" t="s">
        <v>253</v>
      </c>
    </row>
    <row r="1064" spans="1:14" x14ac:dyDescent="0.25">
      <c r="A1064">
        <v>2019</v>
      </c>
      <c r="B1064" t="s">
        <v>247</v>
      </c>
      <c r="C1064" t="str">
        <f t="shared" si="32"/>
        <v>France métropolitainePatrons et cadres d'hôtels, cafés, restaurants</v>
      </c>
      <c r="D1064" t="s">
        <v>50</v>
      </c>
      <c r="E1064" t="s">
        <v>34</v>
      </c>
      <c r="F1064" t="s">
        <v>34</v>
      </c>
      <c r="G1064">
        <v>4</v>
      </c>
      <c r="H1064" s="20" t="str">
        <f t="shared" si="33"/>
        <v>Fort</v>
      </c>
      <c r="I1064" t="s">
        <v>254</v>
      </c>
      <c r="J1064" t="s">
        <v>253</v>
      </c>
      <c r="K1064" t="s">
        <v>253</v>
      </c>
      <c r="L1064" t="s">
        <v>253</v>
      </c>
      <c r="M1064" t="s">
        <v>255</v>
      </c>
      <c r="N1064" t="s">
        <v>254</v>
      </c>
    </row>
    <row r="1065" spans="1:14" x14ac:dyDescent="0.25">
      <c r="A1065">
        <v>2019</v>
      </c>
      <c r="B1065" t="s">
        <v>209</v>
      </c>
      <c r="C1065" t="str">
        <f t="shared" si="32"/>
        <v>France métropolitaineCoiffeurs, esthéticiens</v>
      </c>
      <c r="D1065" t="s">
        <v>117</v>
      </c>
      <c r="E1065" t="s">
        <v>34</v>
      </c>
      <c r="F1065" t="s">
        <v>34</v>
      </c>
      <c r="G1065">
        <v>5</v>
      </c>
      <c r="H1065" s="20" t="str">
        <f t="shared" si="33"/>
        <v>Très fort</v>
      </c>
      <c r="I1065" t="s">
        <v>257</v>
      </c>
      <c r="J1065" t="s">
        <v>253</v>
      </c>
      <c r="K1065" t="s">
        <v>255</v>
      </c>
      <c r="L1065" t="s">
        <v>257</v>
      </c>
      <c r="M1065" t="s">
        <v>256</v>
      </c>
      <c r="N1065" t="s">
        <v>253</v>
      </c>
    </row>
    <row r="1066" spans="1:14" x14ac:dyDescent="0.25">
      <c r="A1066">
        <v>2019</v>
      </c>
      <c r="B1066" t="s">
        <v>221</v>
      </c>
      <c r="C1066" t="str">
        <f t="shared" si="32"/>
        <v>France métropolitaineEmployés de maison</v>
      </c>
      <c r="D1066" t="s">
        <v>45</v>
      </c>
      <c r="E1066" t="s">
        <v>34</v>
      </c>
      <c r="F1066" t="s">
        <v>34</v>
      </c>
      <c r="G1066">
        <v>5</v>
      </c>
      <c r="H1066" s="20" t="str">
        <f t="shared" si="33"/>
        <v>Très fort</v>
      </c>
      <c r="I1066" t="s">
        <v>257</v>
      </c>
      <c r="J1066" t="s">
        <v>253</v>
      </c>
      <c r="K1066" t="s">
        <v>257</v>
      </c>
      <c r="L1066" t="s">
        <v>253</v>
      </c>
      <c r="M1066" t="s">
        <v>256</v>
      </c>
      <c r="N1066" t="s">
        <v>257</v>
      </c>
    </row>
    <row r="1067" spans="1:14" x14ac:dyDescent="0.25">
      <c r="A1067">
        <v>2019</v>
      </c>
      <c r="B1067" t="s">
        <v>188</v>
      </c>
      <c r="C1067" t="str">
        <f t="shared" si="32"/>
        <v>France métropolitaineAides à domicile</v>
      </c>
      <c r="D1067" t="s">
        <v>46</v>
      </c>
      <c r="E1067" t="s">
        <v>34</v>
      </c>
      <c r="F1067" t="s">
        <v>34</v>
      </c>
      <c r="G1067">
        <v>5</v>
      </c>
      <c r="H1067" s="20" t="str">
        <f t="shared" si="33"/>
        <v>Très fort</v>
      </c>
      <c r="I1067" t="s">
        <v>256</v>
      </c>
      <c r="J1067" t="s">
        <v>254</v>
      </c>
      <c r="K1067" t="s">
        <v>256</v>
      </c>
      <c r="L1067" t="s">
        <v>253</v>
      </c>
      <c r="M1067" t="s">
        <v>254</v>
      </c>
      <c r="N1067" t="s">
        <v>256</v>
      </c>
    </row>
    <row r="1068" spans="1:14" x14ac:dyDescent="0.25">
      <c r="A1068">
        <v>2019</v>
      </c>
      <c r="B1068" t="s">
        <v>192</v>
      </c>
      <c r="C1068" t="str">
        <f t="shared" si="32"/>
        <v>France métropolitaineAssistantes maternelles</v>
      </c>
      <c r="D1068" t="s">
        <v>56</v>
      </c>
      <c r="E1068" t="s">
        <v>34</v>
      </c>
      <c r="F1068" t="s">
        <v>34</v>
      </c>
      <c r="G1068">
        <v>5</v>
      </c>
      <c r="H1068" s="20" t="str">
        <f t="shared" si="33"/>
        <v>Très fort</v>
      </c>
      <c r="I1068" t="s">
        <v>255</v>
      </c>
      <c r="J1068" t="s">
        <v>255</v>
      </c>
      <c r="K1068" t="s">
        <v>257</v>
      </c>
      <c r="L1068" t="s">
        <v>253</v>
      </c>
      <c r="M1068" t="s">
        <v>255</v>
      </c>
      <c r="N1068" t="s">
        <v>257</v>
      </c>
    </row>
    <row r="1069" spans="1:14" x14ac:dyDescent="0.25">
      <c r="A1069">
        <v>2019</v>
      </c>
      <c r="B1069" t="s">
        <v>181</v>
      </c>
      <c r="C1069" t="str">
        <f t="shared" si="32"/>
        <v>France métropolitaineAgents de gardiennage et de sécurité</v>
      </c>
      <c r="D1069" t="s">
        <v>67</v>
      </c>
      <c r="E1069" t="s">
        <v>34</v>
      </c>
      <c r="F1069" t="s">
        <v>34</v>
      </c>
      <c r="G1069">
        <v>3</v>
      </c>
      <c r="H1069" s="20" t="str">
        <f t="shared" si="33"/>
        <v>Moyen</v>
      </c>
      <c r="I1069" t="s">
        <v>254</v>
      </c>
      <c r="J1069" t="s">
        <v>255</v>
      </c>
      <c r="K1069" t="s">
        <v>255</v>
      </c>
      <c r="L1069" t="s">
        <v>253</v>
      </c>
      <c r="M1069" t="s">
        <v>254</v>
      </c>
      <c r="N1069" t="s">
        <v>256</v>
      </c>
    </row>
    <row r="1070" spans="1:14" x14ac:dyDescent="0.25">
      <c r="A1070">
        <v>2019</v>
      </c>
      <c r="B1070" t="s">
        <v>183</v>
      </c>
      <c r="C1070" t="str">
        <f t="shared" si="32"/>
        <v>France métropolitaineAgents d'entretien</v>
      </c>
      <c r="D1070" t="s">
        <v>55</v>
      </c>
      <c r="E1070" t="s">
        <v>34</v>
      </c>
      <c r="F1070" t="s">
        <v>34</v>
      </c>
      <c r="G1070">
        <v>3</v>
      </c>
      <c r="H1070" s="20" t="str">
        <f t="shared" si="33"/>
        <v>Moyen</v>
      </c>
      <c r="I1070" t="s">
        <v>255</v>
      </c>
      <c r="J1070" t="s">
        <v>256</v>
      </c>
      <c r="K1070" t="s">
        <v>257</v>
      </c>
      <c r="L1070" t="s">
        <v>253</v>
      </c>
      <c r="M1070" t="s">
        <v>254</v>
      </c>
      <c r="N1070" t="s">
        <v>254</v>
      </c>
    </row>
    <row r="1071" spans="1:14" x14ac:dyDescent="0.25">
      <c r="A1071">
        <v>2019</v>
      </c>
      <c r="B1071" t="s">
        <v>223</v>
      </c>
      <c r="C1071" t="str">
        <f t="shared" si="32"/>
        <v>France métropolitaineEmployés des services divers</v>
      </c>
      <c r="D1071" t="s">
        <v>58</v>
      </c>
      <c r="E1071" t="s">
        <v>34</v>
      </c>
      <c r="F1071" t="s">
        <v>34</v>
      </c>
      <c r="G1071">
        <v>2</v>
      </c>
      <c r="H1071" s="20" t="str">
        <f t="shared" si="33"/>
        <v>Faible</v>
      </c>
      <c r="I1071" t="s">
        <v>257</v>
      </c>
      <c r="J1071" t="s">
        <v>253</v>
      </c>
      <c r="K1071" t="s">
        <v>254</v>
      </c>
      <c r="L1071" t="s">
        <v>253</v>
      </c>
      <c r="M1071" t="s">
        <v>255</v>
      </c>
      <c r="N1071" t="s">
        <v>256</v>
      </c>
    </row>
    <row r="1072" spans="1:14" x14ac:dyDescent="0.25">
      <c r="A1072">
        <v>2019</v>
      </c>
      <c r="B1072" t="s">
        <v>248</v>
      </c>
      <c r="C1072" t="str">
        <f t="shared" si="32"/>
        <v>France métropolitaineProfessionnels de la communication et de l'information</v>
      </c>
      <c r="D1072" t="s">
        <v>108</v>
      </c>
      <c r="E1072" t="s">
        <v>34</v>
      </c>
      <c r="F1072" t="s">
        <v>34</v>
      </c>
      <c r="G1072">
        <v>2</v>
      </c>
      <c r="H1072" s="20" t="str">
        <f t="shared" si="33"/>
        <v>Faible</v>
      </c>
      <c r="I1072" t="s">
        <v>255</v>
      </c>
      <c r="J1072" t="s">
        <v>253</v>
      </c>
      <c r="K1072" t="s">
        <v>255</v>
      </c>
      <c r="L1072" t="s">
        <v>254</v>
      </c>
      <c r="M1072" t="s">
        <v>253</v>
      </c>
      <c r="N1072" t="s">
        <v>253</v>
      </c>
    </row>
    <row r="1073" spans="1:14" x14ac:dyDescent="0.25">
      <c r="A1073">
        <v>2019</v>
      </c>
      <c r="B1073" t="s">
        <v>251</v>
      </c>
      <c r="C1073" t="str">
        <f t="shared" si="32"/>
        <v>France métropolitaineProfessionnels des arts et des spectacles</v>
      </c>
      <c r="D1073" t="s">
        <v>98</v>
      </c>
      <c r="E1073" t="s">
        <v>34</v>
      </c>
      <c r="F1073" t="s">
        <v>34</v>
      </c>
      <c r="G1073">
        <v>1</v>
      </c>
      <c r="H1073" s="20" t="str">
        <f t="shared" si="33"/>
        <v>Très faible</v>
      </c>
      <c r="I1073" t="s">
        <v>257</v>
      </c>
      <c r="J1073" t="s">
        <v>253</v>
      </c>
      <c r="K1073" t="s">
        <v>254</v>
      </c>
      <c r="L1073" t="s">
        <v>256</v>
      </c>
      <c r="M1073" t="s">
        <v>255</v>
      </c>
      <c r="N1073" t="s">
        <v>254</v>
      </c>
    </row>
    <row r="1074" spans="1:14" x14ac:dyDescent="0.25">
      <c r="A1074">
        <v>2019</v>
      </c>
      <c r="B1074" t="s">
        <v>190</v>
      </c>
      <c r="C1074" t="str">
        <f t="shared" si="32"/>
        <v>France métropolitaineAides-soignants</v>
      </c>
      <c r="D1074" t="s">
        <v>66</v>
      </c>
      <c r="E1074" t="s">
        <v>34</v>
      </c>
      <c r="F1074" t="s">
        <v>34</v>
      </c>
      <c r="G1074">
        <v>4</v>
      </c>
      <c r="H1074" s="20" t="str">
        <f t="shared" si="33"/>
        <v>Fort</v>
      </c>
      <c r="I1074" t="s">
        <v>255</v>
      </c>
      <c r="J1074" t="s">
        <v>254</v>
      </c>
      <c r="K1074" t="s">
        <v>254</v>
      </c>
      <c r="L1074" t="s">
        <v>257</v>
      </c>
      <c r="M1074" t="s">
        <v>254</v>
      </c>
      <c r="N1074" t="s">
        <v>253</v>
      </c>
    </row>
    <row r="1075" spans="1:14" x14ac:dyDescent="0.25">
      <c r="A1075">
        <v>2019</v>
      </c>
      <c r="B1075" t="s">
        <v>229</v>
      </c>
      <c r="C1075" t="str">
        <f t="shared" si="32"/>
        <v>France métropolitaineInfirmiers, sages-femmes</v>
      </c>
      <c r="D1075" t="s">
        <v>94</v>
      </c>
      <c r="E1075" t="s">
        <v>34</v>
      </c>
      <c r="F1075" t="s">
        <v>34</v>
      </c>
      <c r="G1075">
        <v>4</v>
      </c>
      <c r="H1075" s="20" t="str">
        <f t="shared" si="33"/>
        <v>Fort</v>
      </c>
      <c r="I1075" t="s">
        <v>253</v>
      </c>
      <c r="J1075" t="s">
        <v>257</v>
      </c>
      <c r="K1075" t="s">
        <v>256</v>
      </c>
      <c r="L1075" t="s">
        <v>257</v>
      </c>
      <c r="M1075" t="s">
        <v>256</v>
      </c>
      <c r="N1075" t="s">
        <v>253</v>
      </c>
    </row>
    <row r="1076" spans="1:14" x14ac:dyDescent="0.25">
      <c r="A1076">
        <v>2019</v>
      </c>
      <c r="B1076" t="s">
        <v>252</v>
      </c>
      <c r="C1076" t="str">
        <f t="shared" si="32"/>
        <v>France métropolitaineProfessions para-médicales</v>
      </c>
      <c r="D1076" t="s">
        <v>113</v>
      </c>
      <c r="E1076" t="s">
        <v>34</v>
      </c>
      <c r="F1076" t="s">
        <v>34</v>
      </c>
      <c r="G1076">
        <v>5</v>
      </c>
      <c r="H1076" s="20" t="str">
        <f t="shared" si="33"/>
        <v>Très fort</v>
      </c>
      <c r="I1076" t="s">
        <v>255</v>
      </c>
      <c r="J1076" t="s">
        <v>257</v>
      </c>
      <c r="K1076" t="s">
        <v>256</v>
      </c>
      <c r="L1076" t="s">
        <v>257</v>
      </c>
      <c r="M1076" t="s">
        <v>256</v>
      </c>
      <c r="N1076" t="s">
        <v>256</v>
      </c>
    </row>
    <row r="1077" spans="1:14" x14ac:dyDescent="0.25">
      <c r="A1077">
        <v>2019</v>
      </c>
      <c r="B1077" t="s">
        <v>250</v>
      </c>
      <c r="C1077" t="str">
        <f t="shared" si="32"/>
        <v>France métropolitaineProfessionnels de l'action sociale et de l'orientation</v>
      </c>
      <c r="D1077" t="s">
        <v>109</v>
      </c>
      <c r="E1077" t="s">
        <v>34</v>
      </c>
      <c r="F1077" t="s">
        <v>34</v>
      </c>
      <c r="G1077">
        <v>3</v>
      </c>
      <c r="H1077" s="20" t="str">
        <f t="shared" si="33"/>
        <v>Moyen</v>
      </c>
      <c r="I1077" t="s">
        <v>255</v>
      </c>
      <c r="J1077" t="s">
        <v>254</v>
      </c>
      <c r="K1077" t="s">
        <v>255</v>
      </c>
      <c r="L1077" t="s">
        <v>257</v>
      </c>
      <c r="M1077" t="s">
        <v>253</v>
      </c>
      <c r="N1077" t="s">
        <v>253</v>
      </c>
    </row>
    <row r="1078" spans="1:14" x14ac:dyDescent="0.25">
      <c r="A1078">
        <v>2019</v>
      </c>
      <c r="B1078" t="s">
        <v>249</v>
      </c>
      <c r="C1078" t="str">
        <f t="shared" si="32"/>
        <v>France métropolitaineProfessionnels de l'action culturelle, sportive et surveillants</v>
      </c>
      <c r="D1078" t="s">
        <v>124</v>
      </c>
      <c r="E1078" t="s">
        <v>34</v>
      </c>
      <c r="F1078" t="s">
        <v>34</v>
      </c>
      <c r="G1078">
        <v>2</v>
      </c>
      <c r="H1078" s="20" t="str">
        <f t="shared" si="33"/>
        <v>Faible</v>
      </c>
      <c r="I1078" t="s">
        <v>257</v>
      </c>
      <c r="J1078" t="s">
        <v>255</v>
      </c>
      <c r="K1078" t="s">
        <v>254</v>
      </c>
      <c r="L1078" t="s">
        <v>255</v>
      </c>
      <c r="M1078" t="s">
        <v>255</v>
      </c>
      <c r="N1078" t="s">
        <v>255</v>
      </c>
    </row>
    <row r="1079" spans="1:14" x14ac:dyDescent="0.25">
      <c r="A1079">
        <v>2019</v>
      </c>
      <c r="B1079" t="s">
        <v>228</v>
      </c>
      <c r="C1079" t="str">
        <f t="shared" si="32"/>
        <v>France métropolitaineFormateurs</v>
      </c>
      <c r="D1079" t="s">
        <v>77</v>
      </c>
      <c r="E1079" t="s">
        <v>34</v>
      </c>
      <c r="F1079" t="s">
        <v>34</v>
      </c>
      <c r="G1079">
        <v>4</v>
      </c>
      <c r="H1079" s="20" t="str">
        <f t="shared" si="33"/>
        <v>Fort</v>
      </c>
      <c r="I1079" t="s">
        <v>256</v>
      </c>
      <c r="J1079" t="s">
        <v>256</v>
      </c>
      <c r="K1079" t="s">
        <v>256</v>
      </c>
      <c r="L1079" t="s">
        <v>253</v>
      </c>
      <c r="M1079" t="s">
        <v>253</v>
      </c>
      <c r="N1079" t="s">
        <v>255</v>
      </c>
    </row>
  </sheetData>
  <autoFilter ref="A1:N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"/>
  <sheetViews>
    <sheetView topLeftCell="A28" zoomScale="80" zoomScaleNormal="80" workbookViewId="0">
      <selection activeCell="I53" sqref="I53"/>
    </sheetView>
  </sheetViews>
  <sheetFormatPr baseColWidth="10" defaultRowHeight="15" x14ac:dyDescent="0.25"/>
  <cols>
    <col min="1" max="1" width="26.140625" customWidth="1"/>
    <col min="2" max="2" width="22.140625" customWidth="1"/>
    <col min="3" max="3" width="23.7109375" bestFit="1" customWidth="1"/>
    <col min="7" max="7" width="26.140625" bestFit="1" customWidth="1"/>
    <col min="8" max="8" width="22.140625" bestFit="1" customWidth="1"/>
    <col min="9" max="9" width="23.7109375" customWidth="1"/>
    <col min="10" max="10" width="15.140625" customWidth="1"/>
    <col min="12" max="12" width="27.85546875" bestFit="1" customWidth="1"/>
    <col min="13" max="13" width="24.5703125" bestFit="1" customWidth="1"/>
    <col min="14" max="14" width="23.85546875" bestFit="1" customWidth="1"/>
  </cols>
  <sheetData>
    <row r="1" spans="1:16" x14ac:dyDescent="0.25">
      <c r="A1" s="19"/>
      <c r="B1" s="20"/>
      <c r="C1" s="20"/>
    </row>
    <row r="2" spans="1:16" x14ac:dyDescent="0.25">
      <c r="A2" s="19"/>
      <c r="B2" s="76" t="s">
        <v>318</v>
      </c>
      <c r="C2" s="76"/>
      <c r="E2" s="20"/>
      <c r="F2" s="20"/>
    </row>
    <row r="3" spans="1:16" x14ac:dyDescent="0.25">
      <c r="B3" s="57" t="s">
        <v>317</v>
      </c>
      <c r="C3" s="57" t="s">
        <v>320</v>
      </c>
      <c r="J3" s="20"/>
    </row>
    <row r="4" spans="1:16" x14ac:dyDescent="0.25">
      <c r="A4" s="19" t="s">
        <v>7</v>
      </c>
      <c r="B4" s="4">
        <v>2.8486370172795292E-2</v>
      </c>
      <c r="C4" s="4">
        <v>9.4952323549944342E-3</v>
      </c>
      <c r="D4" s="2"/>
      <c r="E4" s="71"/>
      <c r="F4" s="71"/>
      <c r="G4" s="71"/>
      <c r="I4" s="19"/>
      <c r="J4" s="71"/>
      <c r="K4" s="2"/>
      <c r="L4" s="71"/>
      <c r="M4" s="2"/>
      <c r="N4" s="4"/>
      <c r="P4" s="2"/>
    </row>
    <row r="5" spans="1:16" x14ac:dyDescent="0.25">
      <c r="A5" s="19" t="s">
        <v>8</v>
      </c>
      <c r="B5" s="4">
        <v>4.902645270373153E-2</v>
      </c>
      <c r="C5" s="4">
        <v>1.3156209634129905E-2</v>
      </c>
      <c r="D5" s="2"/>
      <c r="E5" s="71"/>
      <c r="F5" s="71"/>
      <c r="G5" s="71"/>
      <c r="I5" s="19"/>
      <c r="J5" s="71"/>
      <c r="K5" s="2"/>
      <c r="L5" s="71"/>
      <c r="M5" s="2"/>
      <c r="N5" s="4"/>
      <c r="O5" s="20"/>
      <c r="P5" s="2"/>
    </row>
    <row r="6" spans="1:16" x14ac:dyDescent="0.25">
      <c r="A6" s="19" t="s">
        <v>9</v>
      </c>
      <c r="B6" s="4">
        <v>5.2935595787715575E-2</v>
      </c>
      <c r="C6" s="4">
        <v>-2.2848003226997926E-2</v>
      </c>
      <c r="D6" s="2"/>
      <c r="E6" s="71"/>
      <c r="F6" s="71"/>
      <c r="G6" s="71"/>
      <c r="I6" s="19"/>
      <c r="J6" s="71"/>
      <c r="K6" s="2"/>
      <c r="L6" s="71"/>
      <c r="M6" s="2"/>
      <c r="N6" s="4"/>
      <c r="O6" s="20"/>
      <c r="P6" s="2"/>
    </row>
    <row r="7" spans="1:16" x14ac:dyDescent="0.25">
      <c r="A7" s="19" t="s">
        <v>10</v>
      </c>
      <c r="B7" s="4">
        <v>4.279279707342918E-2</v>
      </c>
      <c r="C7" s="4">
        <v>-4.0236234766877745E-2</v>
      </c>
      <c r="D7" s="2"/>
      <c r="E7" s="71"/>
      <c r="F7" s="71"/>
      <c r="G7" s="71"/>
      <c r="I7" s="19"/>
      <c r="J7" s="71"/>
      <c r="K7" s="2"/>
      <c r="L7" s="71"/>
      <c r="M7" s="2"/>
      <c r="N7" s="4"/>
      <c r="O7" s="20"/>
      <c r="P7" s="2"/>
    </row>
    <row r="8" spans="1:16" x14ac:dyDescent="0.25">
      <c r="A8" s="19" t="s">
        <v>11</v>
      </c>
      <c r="B8" s="4">
        <v>4.1234567617685923E-2</v>
      </c>
      <c r="C8" s="4">
        <v>4.3599153904935656E-2</v>
      </c>
      <c r="D8" s="2"/>
      <c r="E8" s="71"/>
      <c r="F8" s="71"/>
      <c r="G8" s="71"/>
      <c r="I8" s="19"/>
      <c r="J8" s="71"/>
      <c r="K8" s="2"/>
      <c r="L8" s="71"/>
      <c r="M8" s="2"/>
      <c r="N8" s="4"/>
      <c r="O8" s="20"/>
      <c r="P8" s="2"/>
    </row>
    <row r="9" spans="1:16" x14ac:dyDescent="0.25">
      <c r="A9" s="19" t="s">
        <v>19</v>
      </c>
      <c r="B9" s="4">
        <v>3.6975734135515921E-2</v>
      </c>
      <c r="C9" s="4">
        <v>-3.0994771091000105E-3</v>
      </c>
      <c r="D9" s="2"/>
      <c r="E9" s="71"/>
      <c r="F9" s="71"/>
      <c r="G9" s="71"/>
      <c r="I9" s="19"/>
      <c r="J9" s="71"/>
      <c r="K9" s="2"/>
      <c r="L9" s="71"/>
      <c r="M9" s="2"/>
      <c r="N9" s="4"/>
      <c r="O9" s="20"/>
      <c r="P9" s="2"/>
    </row>
    <row r="10" spans="1:16" x14ac:dyDescent="0.25">
      <c r="A10" s="19" t="s">
        <v>18</v>
      </c>
      <c r="B10" s="4">
        <v>2.8186898672182877E-2</v>
      </c>
      <c r="C10" s="4">
        <v>-1.5600540911241516E-2</v>
      </c>
      <c r="D10" s="2"/>
      <c r="E10" s="71"/>
      <c r="F10" s="71"/>
      <c r="G10" s="71"/>
      <c r="I10" s="19"/>
      <c r="J10" s="71"/>
      <c r="K10" s="2"/>
      <c r="L10" s="71"/>
      <c r="M10" s="2"/>
      <c r="N10" s="4"/>
      <c r="O10" s="20"/>
      <c r="P10" s="2"/>
    </row>
    <row r="11" spans="1:16" x14ac:dyDescent="0.25">
      <c r="A11" s="19" t="s">
        <v>12</v>
      </c>
      <c r="B11" s="4">
        <v>6.2517187114364383E-3</v>
      </c>
      <c r="C11" s="4">
        <v>-2.7886771025804027E-2</v>
      </c>
      <c r="D11" s="2"/>
      <c r="E11" s="71"/>
      <c r="F11" s="71"/>
      <c r="G11" s="71"/>
      <c r="I11" s="19"/>
      <c r="J11" s="71"/>
      <c r="K11" s="2"/>
      <c r="L11" s="71"/>
      <c r="M11" s="2"/>
      <c r="N11" s="4"/>
      <c r="O11" s="20"/>
      <c r="P11" s="2"/>
    </row>
    <row r="12" spans="1:16" x14ac:dyDescent="0.25">
      <c r="A12" s="19" t="s">
        <v>13</v>
      </c>
      <c r="B12" s="4">
        <v>4.1339246823791038E-2</v>
      </c>
      <c r="C12" s="4">
        <v>-8.4713161046716962E-3</v>
      </c>
      <c r="D12" s="2"/>
      <c r="E12" s="71"/>
      <c r="F12" s="71"/>
      <c r="G12" s="71"/>
      <c r="I12" s="19"/>
      <c r="J12" s="71"/>
      <c r="K12" s="2"/>
      <c r="L12" s="71"/>
      <c r="M12" s="2"/>
      <c r="N12" s="4"/>
      <c r="O12" s="20"/>
      <c r="P12" s="2"/>
    </row>
    <row r="13" spans="1:16" x14ac:dyDescent="0.25">
      <c r="A13" s="19" t="s">
        <v>165</v>
      </c>
      <c r="B13" s="4">
        <v>5.6330948114877502E-2</v>
      </c>
      <c r="C13" s="4">
        <v>-3.6207909514351266E-2</v>
      </c>
      <c r="D13" s="2"/>
      <c r="E13" s="71"/>
      <c r="F13" s="71"/>
      <c r="G13" s="71"/>
      <c r="I13" s="19"/>
      <c r="J13" s="71"/>
      <c r="K13" s="71"/>
      <c r="L13" s="71"/>
      <c r="M13" s="2"/>
      <c r="N13" s="4"/>
      <c r="O13" s="20"/>
      <c r="P13" s="2"/>
    </row>
    <row r="14" spans="1:16" x14ac:dyDescent="0.25">
      <c r="A14" s="19" t="s">
        <v>15</v>
      </c>
      <c r="B14" s="4">
        <v>4.4656947549239406E-2</v>
      </c>
      <c r="C14" s="4">
        <v>-4.173581189331315E-2</v>
      </c>
      <c r="D14" s="2"/>
      <c r="E14" s="71"/>
      <c r="F14" s="71"/>
      <c r="G14" s="71"/>
      <c r="I14" s="19"/>
      <c r="J14" s="71"/>
      <c r="K14" s="2"/>
      <c r="L14" s="71"/>
      <c r="M14" s="2"/>
      <c r="N14" s="4"/>
      <c r="O14" s="20"/>
      <c r="P14" s="2"/>
    </row>
    <row r="15" spans="1:16" x14ac:dyDescent="0.25">
      <c r="A15" s="19" t="s">
        <v>14</v>
      </c>
      <c r="B15" s="4">
        <v>4.6848620904301752E-2</v>
      </c>
      <c r="C15" s="4">
        <v>-1.4578320695332244E-2</v>
      </c>
      <c r="D15" s="2"/>
      <c r="E15" s="71"/>
      <c r="F15" s="71"/>
      <c r="G15" s="71"/>
      <c r="I15" s="19"/>
      <c r="J15" s="71"/>
      <c r="K15" s="2"/>
      <c r="L15" s="71"/>
      <c r="M15" s="2"/>
      <c r="N15" s="4"/>
      <c r="O15" s="20"/>
      <c r="P15" s="2"/>
    </row>
    <row r="16" spans="1:16" x14ac:dyDescent="0.25">
      <c r="A16" s="19" t="s">
        <v>17</v>
      </c>
      <c r="B16" s="4">
        <v>2.6519290400981589E-2</v>
      </c>
      <c r="C16" s="4">
        <v>-4.1554092769085824E-2</v>
      </c>
      <c r="D16" s="2"/>
      <c r="E16" s="71"/>
      <c r="F16" s="71"/>
      <c r="G16" s="71"/>
      <c r="I16" s="19"/>
      <c r="J16" s="71"/>
      <c r="K16" s="2"/>
      <c r="L16" s="71"/>
      <c r="M16" s="2"/>
      <c r="N16" s="4"/>
      <c r="O16" s="20"/>
      <c r="P16" s="2"/>
    </row>
    <row r="17" spans="1:15" x14ac:dyDescent="0.25">
      <c r="A17" s="19" t="s">
        <v>316</v>
      </c>
      <c r="B17" s="4">
        <v>3.2372324719694152E-2</v>
      </c>
      <c r="C17" s="4">
        <v>-1.9303285557329321E-2</v>
      </c>
      <c r="D17" s="2"/>
      <c r="E17" s="71"/>
      <c r="F17" s="71"/>
      <c r="G17" s="71"/>
      <c r="L17" s="71"/>
      <c r="M17" s="64"/>
    </row>
    <row r="18" spans="1:15" x14ac:dyDescent="0.25">
      <c r="C18" s="2"/>
      <c r="D18" s="2"/>
    </row>
    <row r="19" spans="1:15" x14ac:dyDescent="0.25">
      <c r="B19" s="75" t="s">
        <v>319</v>
      </c>
      <c r="C19" s="75"/>
    </row>
    <row r="20" spans="1:15" x14ac:dyDescent="0.25">
      <c r="B20" s="57" t="s">
        <v>317</v>
      </c>
      <c r="C20" s="57" t="s">
        <v>320</v>
      </c>
      <c r="G20" s="20"/>
      <c r="J20" s="20"/>
    </row>
    <row r="21" spans="1:15" x14ac:dyDescent="0.25">
      <c r="A21" s="19" t="s">
        <v>7</v>
      </c>
      <c r="B21" s="4">
        <v>0.14269107665323361</v>
      </c>
      <c r="C21" s="4">
        <v>2.4494579654629835E-2</v>
      </c>
      <c r="D21" s="2"/>
      <c r="E21" s="5"/>
      <c r="F21" s="71"/>
      <c r="G21" s="71"/>
      <c r="H21" s="4"/>
      <c r="I21" s="19"/>
      <c r="J21" s="2"/>
      <c r="K21" s="2"/>
      <c r="L21" s="71"/>
      <c r="M21" s="71"/>
      <c r="N21" s="4"/>
    </row>
    <row r="22" spans="1:15" x14ac:dyDescent="0.25">
      <c r="A22" s="19" t="s">
        <v>8</v>
      </c>
      <c r="B22" s="4">
        <v>0.15914286018469773</v>
      </c>
      <c r="C22" s="4">
        <v>-3.3646346129852782E-2</v>
      </c>
      <c r="D22" s="2"/>
      <c r="E22" s="5"/>
      <c r="F22" s="71"/>
      <c r="G22" s="71"/>
      <c r="H22" s="4"/>
      <c r="I22" s="19"/>
      <c r="J22" s="2"/>
      <c r="K22" s="2"/>
      <c r="L22" s="71"/>
      <c r="M22" s="71"/>
      <c r="N22" s="4"/>
      <c r="O22" s="20"/>
    </row>
    <row r="23" spans="1:15" x14ac:dyDescent="0.25">
      <c r="A23" s="19" t="s">
        <v>9</v>
      </c>
      <c r="B23" s="4">
        <v>0.12802106385622189</v>
      </c>
      <c r="C23" s="4">
        <v>6.4711242025658061E-2</v>
      </c>
      <c r="D23" s="2"/>
      <c r="E23" s="5"/>
      <c r="F23" s="71"/>
      <c r="G23" s="71"/>
      <c r="H23" s="4"/>
      <c r="I23" s="19"/>
      <c r="J23" s="2"/>
      <c r="K23" s="2"/>
      <c r="L23" s="71"/>
      <c r="M23" s="71"/>
      <c r="N23" s="4"/>
      <c r="O23" s="20"/>
    </row>
    <row r="24" spans="1:15" x14ac:dyDescent="0.25">
      <c r="A24" s="19" t="s">
        <v>10</v>
      </c>
      <c r="B24" s="4">
        <v>0.15189122781099446</v>
      </c>
      <c r="C24" s="4">
        <v>-4.9356479690087726E-4</v>
      </c>
      <c r="D24" s="2"/>
      <c r="E24" s="5"/>
      <c r="F24" s="71"/>
      <c r="G24" s="71"/>
      <c r="H24" s="4"/>
      <c r="I24" s="19"/>
      <c r="J24" s="2"/>
      <c r="K24" s="2"/>
      <c r="L24" s="71"/>
      <c r="M24" s="71"/>
      <c r="N24" s="4"/>
      <c r="O24" s="20"/>
    </row>
    <row r="25" spans="1:15" x14ac:dyDescent="0.25">
      <c r="A25" s="19" t="s">
        <v>11</v>
      </c>
      <c r="B25" s="4">
        <v>7.481660465768955E-2</v>
      </c>
      <c r="C25" s="4">
        <v>0.14734635881314143</v>
      </c>
      <c r="D25" s="2"/>
      <c r="E25" s="5"/>
      <c r="F25" s="71"/>
      <c r="G25" s="71"/>
      <c r="H25" s="4"/>
      <c r="I25" s="19"/>
      <c r="J25" s="2"/>
      <c r="K25" s="2"/>
      <c r="L25" s="71"/>
      <c r="M25" s="71"/>
      <c r="N25" s="4"/>
      <c r="O25" s="20"/>
    </row>
    <row r="26" spans="1:15" x14ac:dyDescent="0.25">
      <c r="A26" s="19" t="s">
        <v>19</v>
      </c>
      <c r="B26" s="4">
        <v>0.14904762425477774</v>
      </c>
      <c r="C26" s="4">
        <v>-5.5718815515543405E-2</v>
      </c>
      <c r="D26" s="2"/>
      <c r="E26" s="5"/>
      <c r="F26" s="71"/>
      <c r="G26" s="71"/>
      <c r="H26" s="4"/>
      <c r="I26" s="19"/>
      <c r="J26" s="2"/>
      <c r="K26" s="2"/>
      <c r="L26" s="71"/>
      <c r="M26" s="71"/>
      <c r="N26" s="4"/>
      <c r="O26" s="20"/>
    </row>
    <row r="27" spans="1:15" x14ac:dyDescent="0.25">
      <c r="A27" s="19" t="s">
        <v>18</v>
      </c>
      <c r="B27" s="4">
        <v>0.13995740039534546</v>
      </c>
      <c r="C27" s="4">
        <v>-5.012345633251758E-2</v>
      </c>
      <c r="D27" s="2"/>
      <c r="E27" s="5"/>
      <c r="F27" s="71"/>
      <c r="G27" s="20"/>
      <c r="H27" s="4"/>
      <c r="I27" s="19"/>
      <c r="J27" s="2"/>
      <c r="K27" s="2"/>
      <c r="L27" s="71"/>
      <c r="M27" s="71"/>
      <c r="N27" s="4"/>
      <c r="O27" s="20"/>
    </row>
    <row r="28" spans="1:15" x14ac:dyDescent="0.25">
      <c r="A28" s="19" t="s">
        <v>12</v>
      </c>
      <c r="B28" s="4">
        <v>8.2966354230302741E-2</v>
      </c>
      <c r="C28" s="4">
        <v>-3.120299975907933E-3</v>
      </c>
      <c r="D28" s="2"/>
      <c r="E28" s="5"/>
      <c r="F28" s="71"/>
      <c r="G28" s="20"/>
      <c r="H28" s="4"/>
      <c r="I28" s="19"/>
      <c r="J28" s="2"/>
      <c r="K28" s="2"/>
      <c r="L28" s="71"/>
      <c r="M28" s="71"/>
      <c r="N28" s="4"/>
      <c r="O28" s="20"/>
    </row>
    <row r="29" spans="1:15" x14ac:dyDescent="0.25">
      <c r="A29" s="19" t="s">
        <v>13</v>
      </c>
      <c r="B29" s="4">
        <v>0.15601060399336797</v>
      </c>
      <c r="C29" s="4">
        <v>-2.8070313000288574E-2</v>
      </c>
      <c r="D29" s="2"/>
      <c r="E29" s="5"/>
      <c r="F29" s="71"/>
      <c r="G29" s="20"/>
      <c r="H29" s="4"/>
      <c r="I29" s="19"/>
      <c r="J29" s="2"/>
      <c r="K29" s="2"/>
      <c r="L29" s="71"/>
      <c r="M29" s="71"/>
      <c r="N29" s="4"/>
      <c r="O29" s="20"/>
    </row>
    <row r="30" spans="1:15" x14ac:dyDescent="0.25">
      <c r="A30" s="19" t="s">
        <v>165</v>
      </c>
      <c r="B30" s="4">
        <v>0.11991523758171735</v>
      </c>
      <c r="C30" s="4">
        <v>5.616534153348484E-2</v>
      </c>
      <c r="D30" s="2"/>
      <c r="E30" s="5"/>
      <c r="F30" s="71"/>
      <c r="G30" s="20"/>
      <c r="H30" s="4"/>
      <c r="I30" s="19"/>
      <c r="J30" s="2"/>
      <c r="K30" s="2"/>
      <c r="L30" s="71"/>
      <c r="M30" s="71"/>
      <c r="N30" s="4"/>
      <c r="O30" s="20"/>
    </row>
    <row r="31" spans="1:15" x14ac:dyDescent="0.25">
      <c r="A31" s="19" t="s">
        <v>15</v>
      </c>
      <c r="B31" s="4">
        <v>0.10898284666846743</v>
      </c>
      <c r="C31" s="4">
        <v>9.6105861712842841E-2</v>
      </c>
      <c r="D31" s="2"/>
      <c r="E31" s="5"/>
      <c r="F31" s="71"/>
      <c r="G31" s="20"/>
      <c r="H31" s="4"/>
      <c r="I31" s="19"/>
      <c r="J31" s="2"/>
      <c r="K31" s="2"/>
      <c r="L31" s="71"/>
      <c r="M31" s="71"/>
      <c r="N31" s="4"/>
      <c r="O31" s="20"/>
    </row>
    <row r="32" spans="1:15" x14ac:dyDescent="0.25">
      <c r="A32" s="19" t="s">
        <v>14</v>
      </c>
      <c r="B32" s="4">
        <v>0.15710212080991198</v>
      </c>
      <c r="C32" s="4">
        <v>8.7992742292666404E-2</v>
      </c>
      <c r="D32" s="2"/>
      <c r="E32" s="71"/>
      <c r="F32" s="71"/>
      <c r="G32" s="20"/>
      <c r="H32" s="4"/>
      <c r="I32" s="19"/>
      <c r="J32" s="2"/>
      <c r="K32" s="71"/>
      <c r="L32" s="5"/>
      <c r="M32" s="71"/>
      <c r="N32" s="4"/>
      <c r="O32" s="20"/>
    </row>
    <row r="33" spans="1:18" x14ac:dyDescent="0.25">
      <c r="A33" s="19" t="s">
        <v>17</v>
      </c>
      <c r="B33" s="4">
        <v>9.5173988823639574E-2</v>
      </c>
      <c r="C33" s="4">
        <v>2.5721535841465758E-2</v>
      </c>
      <c r="D33" s="2"/>
      <c r="E33" s="5"/>
      <c r="F33" s="71"/>
      <c r="G33" s="2"/>
      <c r="H33" s="4"/>
      <c r="I33" s="19"/>
      <c r="J33" s="2"/>
      <c r="K33" s="2"/>
      <c r="L33" s="71"/>
      <c r="M33" s="71"/>
      <c r="N33" s="4"/>
      <c r="O33" s="20"/>
    </row>
    <row r="34" spans="1:18" x14ac:dyDescent="0.25">
      <c r="A34" s="19" t="s">
        <v>316</v>
      </c>
      <c r="B34" s="4">
        <v>0.12266118779371665</v>
      </c>
      <c r="C34" s="4">
        <v>1.4010993809989131E-2</v>
      </c>
      <c r="D34" s="2"/>
      <c r="E34" s="5"/>
      <c r="F34" s="71"/>
      <c r="H34" s="4"/>
      <c r="K34" s="2"/>
      <c r="N34" s="4"/>
    </row>
    <row r="35" spans="1:18" x14ac:dyDescent="0.25">
      <c r="H35" s="29"/>
      <c r="O35" s="2"/>
      <c r="P35" s="71"/>
      <c r="Q35" s="71"/>
      <c r="R35" s="71"/>
    </row>
    <row r="36" spans="1:18" x14ac:dyDescent="0.25">
      <c r="R36" s="71"/>
    </row>
    <row r="37" spans="1:18" x14ac:dyDescent="0.25">
      <c r="R37" s="71"/>
    </row>
    <row r="39" spans="1:18" x14ac:dyDescent="0.25">
      <c r="A39" s="19"/>
      <c r="B39" s="20"/>
      <c r="C39" s="20"/>
      <c r="D39" s="1"/>
      <c r="F39" s="1"/>
    </row>
    <row r="40" spans="1:18" x14ac:dyDescent="0.25">
      <c r="A40" s="19"/>
      <c r="B40" s="20"/>
      <c r="C40" s="20"/>
      <c r="D40" s="1"/>
      <c r="F40" s="1"/>
    </row>
    <row r="41" spans="1:18" x14ac:dyDescent="0.25">
      <c r="A41" s="19"/>
      <c r="B41" s="20"/>
      <c r="C41" s="20"/>
      <c r="D41" s="1"/>
      <c r="F41" s="1"/>
    </row>
    <row r="42" spans="1:18" x14ac:dyDescent="0.25">
      <c r="A42" s="19"/>
      <c r="B42" s="20"/>
      <c r="C42" s="20"/>
      <c r="D42" s="1"/>
      <c r="F42" s="1"/>
    </row>
    <row r="43" spans="1:18" x14ac:dyDescent="0.25">
      <c r="A43" s="19"/>
      <c r="B43" s="20"/>
      <c r="C43" s="20"/>
      <c r="D43" s="1"/>
      <c r="F43" s="1"/>
    </row>
    <row r="44" spans="1:18" x14ac:dyDescent="0.25">
      <c r="A44" s="19"/>
      <c r="B44" s="20"/>
      <c r="C44" s="20"/>
      <c r="D44" s="1"/>
      <c r="F44" s="1"/>
    </row>
    <row r="45" spans="1:18" x14ac:dyDescent="0.25">
      <c r="A45" s="19"/>
      <c r="B45" s="20"/>
      <c r="C45" s="20"/>
      <c r="D45" s="1"/>
      <c r="F45" s="1"/>
    </row>
    <row r="46" spans="1:18" x14ac:dyDescent="0.25">
      <c r="A46" s="19"/>
      <c r="B46" s="20"/>
      <c r="C46" s="20"/>
      <c r="D46" s="1"/>
      <c r="F46" s="1"/>
    </row>
    <row r="47" spans="1:18" x14ac:dyDescent="0.25">
      <c r="A47" s="19"/>
      <c r="B47" s="20"/>
      <c r="C47" s="20"/>
      <c r="D47" s="1"/>
      <c r="F47" s="1"/>
    </row>
    <row r="48" spans="1:18" x14ac:dyDescent="0.25">
      <c r="A48" s="19"/>
      <c r="B48" s="20"/>
      <c r="C48" s="20"/>
      <c r="D48" s="1"/>
      <c r="F48" s="1"/>
    </row>
    <row r="49" spans="1:6" x14ac:dyDescent="0.25">
      <c r="A49" s="19"/>
      <c r="B49" s="20"/>
      <c r="C49" s="20"/>
      <c r="D49" s="1"/>
      <c r="F49" s="1"/>
    </row>
    <row r="50" spans="1:6" x14ac:dyDescent="0.25">
      <c r="A50" s="19"/>
      <c r="B50" s="20"/>
      <c r="C50" s="20"/>
      <c r="D50" s="1"/>
      <c r="F50" s="1"/>
    </row>
    <row r="51" spans="1:6" x14ac:dyDescent="0.25">
      <c r="A51" s="19"/>
      <c r="B51" s="20"/>
      <c r="C51" s="20"/>
      <c r="D51" s="1"/>
    </row>
  </sheetData>
  <mergeCells count="2">
    <mergeCell ref="B19:C19"/>
    <mergeCell ref="B2:C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7"/>
  <sheetViews>
    <sheetView workbookViewId="0">
      <selection activeCell="C12" sqref="C12"/>
    </sheetView>
  </sheetViews>
  <sheetFormatPr baseColWidth="10" defaultRowHeight="15" x14ac:dyDescent="0.25"/>
  <cols>
    <col min="1" max="21" width="10.7109375" customWidth="1"/>
  </cols>
  <sheetData>
    <row r="1" spans="1:31" x14ac:dyDescent="0.25">
      <c r="T1" s="72" t="s">
        <v>329</v>
      </c>
      <c r="U1" s="73">
        <v>134483.67436600069</v>
      </c>
      <c r="V1" s="73">
        <v>27534.82137157935</v>
      </c>
      <c r="W1" s="73">
        <v>106948.85299442026</v>
      </c>
      <c r="X1" s="4">
        <v>0.20474471344858294</v>
      </c>
      <c r="Y1" s="4">
        <v>0.79525528655140898</v>
      </c>
      <c r="Z1" s="74" t="s">
        <v>11</v>
      </c>
      <c r="AC1" s="64">
        <v>0.20474471344858294</v>
      </c>
      <c r="AD1" s="64">
        <v>0.79525528655140898</v>
      </c>
      <c r="AE1" t="s">
        <v>11</v>
      </c>
    </row>
    <row r="2" spans="1:31" x14ac:dyDescent="0.25">
      <c r="B2">
        <v>2018</v>
      </c>
      <c r="T2" s="72" t="s">
        <v>315</v>
      </c>
      <c r="U2" s="73">
        <v>26759044.276902106</v>
      </c>
      <c r="V2" s="73">
        <v>9265383.0603361297</v>
      </c>
      <c r="W2" s="73">
        <v>17493661.21656628</v>
      </c>
    </row>
    <row r="3" spans="1:31" x14ac:dyDescent="0.25">
      <c r="B3" s="1" t="s">
        <v>321</v>
      </c>
      <c r="C3" s="1" t="s">
        <v>322</v>
      </c>
      <c r="Q3" s="19"/>
      <c r="R3" s="20"/>
      <c r="S3" s="20"/>
      <c r="T3" s="20"/>
    </row>
    <row r="4" spans="1:31" x14ac:dyDescent="0.25">
      <c r="A4" t="s">
        <v>14</v>
      </c>
      <c r="B4" s="1">
        <v>0.37641103282435534</v>
      </c>
      <c r="C4" s="1">
        <v>0.6235889671756446</v>
      </c>
    </row>
    <row r="5" spans="1:31" x14ac:dyDescent="0.25">
      <c r="A5" t="s">
        <v>12</v>
      </c>
      <c r="B5" s="1">
        <v>0.36694154379295446</v>
      </c>
      <c r="C5" s="1">
        <v>0.63305845620704559</v>
      </c>
    </row>
    <row r="6" spans="1:31" x14ac:dyDescent="0.25">
      <c r="A6" t="s">
        <v>7</v>
      </c>
      <c r="B6" s="1">
        <v>0.35936465856242766</v>
      </c>
      <c r="C6" s="1">
        <v>0.64063534143757239</v>
      </c>
    </row>
    <row r="7" spans="1:31" x14ac:dyDescent="0.25">
      <c r="A7" t="s">
        <v>10</v>
      </c>
      <c r="B7" s="1">
        <v>0.35901283462429323</v>
      </c>
      <c r="C7" s="1">
        <v>0.64098716537570666</v>
      </c>
    </row>
    <row r="8" spans="1:31" x14ac:dyDescent="0.25">
      <c r="A8" t="s">
        <v>8</v>
      </c>
      <c r="B8" s="1">
        <v>0.35504283962864219</v>
      </c>
      <c r="C8" s="1">
        <v>0.64495716037135775</v>
      </c>
    </row>
    <row r="9" spans="1:31" x14ac:dyDescent="0.25">
      <c r="A9" t="s">
        <v>13</v>
      </c>
      <c r="B9" s="1">
        <v>0.35298218652088786</v>
      </c>
      <c r="C9" s="1">
        <v>0.64701781347911214</v>
      </c>
    </row>
    <row r="10" spans="1:31" x14ac:dyDescent="0.25">
      <c r="A10" t="s">
        <v>9</v>
      </c>
      <c r="B10" s="1">
        <v>0.34482169327916073</v>
      </c>
      <c r="C10" s="1">
        <v>0.65517830672083932</v>
      </c>
    </row>
    <row r="11" spans="1:31" x14ac:dyDescent="0.25">
      <c r="A11" t="s">
        <v>328</v>
      </c>
      <c r="B11" s="1">
        <v>0.34380376897860387</v>
      </c>
      <c r="C11" s="1">
        <v>0.65619623102139613</v>
      </c>
    </row>
    <row r="12" spans="1:31" x14ac:dyDescent="0.25">
      <c r="A12" t="s">
        <v>323</v>
      </c>
      <c r="B12" s="1">
        <v>0.33957093590467174</v>
      </c>
      <c r="C12" s="1">
        <v>0.6604290640953282</v>
      </c>
    </row>
    <row r="13" spans="1:31" x14ac:dyDescent="0.25">
      <c r="A13" t="s">
        <v>326</v>
      </c>
      <c r="B13" s="1">
        <v>0.33218694871499843</v>
      </c>
      <c r="C13" s="1">
        <v>0.66781305128500157</v>
      </c>
    </row>
    <row r="14" spans="1:31" x14ac:dyDescent="0.25">
      <c r="A14" t="s">
        <v>324</v>
      </c>
      <c r="B14" s="1">
        <v>0.31995003658589199</v>
      </c>
      <c r="C14" s="1">
        <v>0.68004996341410806</v>
      </c>
    </row>
    <row r="15" spans="1:31" x14ac:dyDescent="0.25">
      <c r="A15" t="s">
        <v>325</v>
      </c>
      <c r="B15" s="1">
        <v>0.31462516346254882</v>
      </c>
      <c r="C15" s="1">
        <v>0.68537483653745113</v>
      </c>
    </row>
    <row r="16" spans="1:31" x14ac:dyDescent="0.25">
      <c r="A16" t="s">
        <v>327</v>
      </c>
      <c r="B16" s="1">
        <v>0.29025050367440547</v>
      </c>
      <c r="C16" s="1">
        <v>0.70974949632559459</v>
      </c>
    </row>
    <row r="17" spans="1:3" x14ac:dyDescent="0.25">
      <c r="A17" t="s">
        <v>11</v>
      </c>
      <c r="B17" s="1">
        <v>0.21970826647007827</v>
      </c>
      <c r="C17" s="1">
        <v>0.78029173352992176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5"/>
  <sheetViews>
    <sheetView zoomScale="67" zoomScaleNormal="70" workbookViewId="0">
      <selection activeCell="R25" sqref="R25"/>
    </sheetView>
  </sheetViews>
  <sheetFormatPr baseColWidth="10" defaultColWidth="9.140625" defaultRowHeight="15" x14ac:dyDescent="0.25"/>
  <cols>
    <col min="2" max="2" width="89.42578125" bestFit="1" customWidth="1"/>
    <col min="3" max="3" width="10.5703125" style="2" bestFit="1" customWidth="1"/>
    <col min="4" max="4" width="13.5703125" style="2" customWidth="1"/>
    <col min="5" max="5" width="9.5703125" style="2" bestFit="1" customWidth="1"/>
    <col min="6" max="6" width="9.140625" style="2"/>
    <col min="7" max="7" width="11.140625" bestFit="1" customWidth="1"/>
  </cols>
  <sheetData>
    <row r="1" spans="1:27" ht="15.75" x14ac:dyDescent="0.25">
      <c r="A1" s="7" t="s">
        <v>21</v>
      </c>
    </row>
    <row r="2" spans="1:27" s="8" customFormat="1" x14ac:dyDescent="0.25">
      <c r="B2" s="8" t="s">
        <v>1</v>
      </c>
      <c r="C2" s="9" t="s">
        <v>2</v>
      </c>
      <c r="D2" s="9" t="s">
        <v>26</v>
      </c>
      <c r="E2" s="9" t="s">
        <v>27</v>
      </c>
      <c r="G2" s="8" t="s">
        <v>25</v>
      </c>
      <c r="I2" s="9" t="s">
        <v>22</v>
      </c>
      <c r="J2" s="10"/>
      <c r="N2" s="21" t="s">
        <v>23</v>
      </c>
      <c r="O2" s="21" t="s">
        <v>24</v>
      </c>
    </row>
    <row r="3" spans="1:27" s="8" customFormat="1" x14ac:dyDescent="0.25">
      <c r="B3" s="19" t="s">
        <v>15</v>
      </c>
      <c r="C3" s="20">
        <v>2266.5580594334947</v>
      </c>
      <c r="D3" s="1">
        <f t="shared" ref="D3:D16" si="0">N3/$C3</f>
        <v>7.9890160907807831E-2</v>
      </c>
      <c r="E3" s="11">
        <f t="shared" ref="E3:E16" si="1">O3/C3</f>
        <v>0.28545188100281271</v>
      </c>
      <c r="F3" s="17"/>
      <c r="G3" s="11">
        <f t="shared" ref="G3:G16" si="2">I3/C3</f>
        <v>0.36534204191062047</v>
      </c>
      <c r="I3" s="2">
        <f t="shared" ref="I3:I16" si="3">N3+O3</f>
        <v>828.06894954240647</v>
      </c>
      <c r="J3" s="8">
        <v>580</v>
      </c>
      <c r="K3" s="15"/>
      <c r="M3" s="11"/>
      <c r="N3" s="20">
        <f>VLOOKUP(B3,'Créa par région'!$B$3:$G$16,6,FALSE)</f>
        <v>181.07568807503054</v>
      </c>
      <c r="O3" s="20">
        <v>646.99326146737599</v>
      </c>
      <c r="X3" s="9"/>
      <c r="Y3" s="11"/>
      <c r="AA3" s="10"/>
    </row>
    <row r="4" spans="1:27" s="8" customFormat="1" x14ac:dyDescent="0.25">
      <c r="B4" s="19" t="s">
        <v>14</v>
      </c>
      <c r="C4" s="20">
        <v>1562.9520131405509</v>
      </c>
      <c r="D4" s="1">
        <f t="shared" si="0"/>
        <v>7.3442050592377503E-2</v>
      </c>
      <c r="E4" s="11">
        <f t="shared" si="1"/>
        <v>0.27812940632940075</v>
      </c>
      <c r="F4" s="17"/>
      <c r="G4" s="11">
        <f t="shared" si="2"/>
        <v>0.35157145692177827</v>
      </c>
      <c r="I4" s="2">
        <f t="shared" si="3"/>
        <v>549.48931635864983</v>
      </c>
      <c r="J4" s="8">
        <v>580</v>
      </c>
      <c r="K4" s="15"/>
      <c r="L4" s="9"/>
      <c r="M4" s="11"/>
      <c r="N4" s="20">
        <f>VLOOKUP(B4,'Créa par région'!$B$3:$G$16,6,FALSE)</f>
        <v>114.7864008225266</v>
      </c>
      <c r="O4" s="20">
        <v>434.70291553612321</v>
      </c>
      <c r="X4" s="9"/>
      <c r="Y4" s="11"/>
      <c r="AA4" s="10"/>
    </row>
    <row r="5" spans="1:27" s="8" customFormat="1" x14ac:dyDescent="0.25">
      <c r="B5" s="19" t="s">
        <v>11</v>
      </c>
      <c r="C5" s="20">
        <v>133.23082339694872</v>
      </c>
      <c r="D5" s="1">
        <f t="shared" si="0"/>
        <v>7.6483469765120105E-2</v>
      </c>
      <c r="E5" s="11">
        <f t="shared" si="1"/>
        <v>0.27332399766649451</v>
      </c>
      <c r="F5" s="17"/>
      <c r="G5" s="11">
        <f t="shared" si="2"/>
        <v>0.34980746743161462</v>
      </c>
      <c r="I5" s="2">
        <f t="shared" si="3"/>
        <v>46.605136916315338</v>
      </c>
      <c r="J5" s="8">
        <v>580</v>
      </c>
      <c r="K5" s="15"/>
      <c r="M5" s="11"/>
      <c r="N5" s="20">
        <f>VLOOKUP(B5,'Créa par région'!$B$3:$G$16,6,FALSE)</f>
        <v>10.189955653062583</v>
      </c>
      <c r="O5" s="20">
        <v>36.415181263252755</v>
      </c>
      <c r="X5" s="9"/>
      <c r="Y5" s="11"/>
      <c r="AA5" s="10"/>
    </row>
    <row r="6" spans="1:27" s="8" customFormat="1" x14ac:dyDescent="0.25">
      <c r="B6" s="19" t="s">
        <v>16</v>
      </c>
      <c r="C6" s="20">
        <v>2366.9924246642345</v>
      </c>
      <c r="D6" s="1">
        <f t="shared" si="0"/>
        <v>5.4390894200106885E-2</v>
      </c>
      <c r="E6" s="11">
        <f t="shared" si="1"/>
        <v>0.2946712369769563</v>
      </c>
      <c r="F6" s="17"/>
      <c r="G6" s="11">
        <f t="shared" si="2"/>
        <v>0.34906213117706314</v>
      </c>
      <c r="I6" s="2">
        <f t="shared" si="3"/>
        <v>826.2274202332618</v>
      </c>
      <c r="J6" s="8">
        <v>580</v>
      </c>
      <c r="K6" s="15"/>
      <c r="M6" s="11"/>
      <c r="N6" s="20">
        <f>VLOOKUP(B6,'Créa par région'!$B$3:$G$16,6,FALSE)</f>
        <v>128.74283454236684</v>
      </c>
      <c r="O6" s="20">
        <v>697.48458569089496</v>
      </c>
      <c r="X6" s="9"/>
      <c r="Y6" s="11"/>
      <c r="AA6" s="10"/>
    </row>
    <row r="7" spans="1:27" s="8" customFormat="1" x14ac:dyDescent="0.25">
      <c r="B7" s="19" t="s">
        <v>9</v>
      </c>
      <c r="C7" s="20">
        <v>1328.225935611169</v>
      </c>
      <c r="D7" s="1">
        <f t="shared" si="0"/>
        <v>5.7301089797413288E-2</v>
      </c>
      <c r="E7" s="11">
        <f t="shared" si="1"/>
        <v>0.29107440391832334</v>
      </c>
      <c r="F7" s="17"/>
      <c r="G7" s="11">
        <f t="shared" si="2"/>
        <v>0.34837549371573667</v>
      </c>
      <c r="I7" s="2">
        <f t="shared" si="3"/>
        <v>462.72136608458726</v>
      </c>
      <c r="J7" s="8">
        <v>580</v>
      </c>
      <c r="K7" s="15"/>
      <c r="M7" s="11"/>
      <c r="N7" s="20">
        <f>VLOOKUP(B7,'Créa par région'!$B$3:$G$16,6,FALSE)</f>
        <v>76.108793607708876</v>
      </c>
      <c r="O7" s="20">
        <v>386.61257247687837</v>
      </c>
      <c r="X7" s="9"/>
      <c r="Y7" s="11"/>
      <c r="AA7" s="10"/>
    </row>
    <row r="8" spans="1:27" s="8" customFormat="1" x14ac:dyDescent="0.25">
      <c r="B8" s="19" t="s">
        <v>7</v>
      </c>
      <c r="C8" s="20">
        <v>3260.6634976315399</v>
      </c>
      <c r="D8" s="1">
        <f t="shared" si="0"/>
        <v>5.8980870691337201E-2</v>
      </c>
      <c r="E8" s="11">
        <f t="shared" si="1"/>
        <v>0.28186293647956157</v>
      </c>
      <c r="F8" s="17"/>
      <c r="G8" s="11">
        <f t="shared" si="2"/>
        <v>0.34084380717089874</v>
      </c>
      <c r="I8" s="2">
        <f t="shared" si="3"/>
        <v>1111.3769604359129</v>
      </c>
      <c r="J8" s="8">
        <v>580</v>
      </c>
      <c r="K8" s="15"/>
      <c r="M8" s="11"/>
      <c r="N8" s="20">
        <f>VLOOKUP(B8,'Créa par région'!$B$3:$G$16,6,FALSE)</f>
        <v>192.31677212176913</v>
      </c>
      <c r="O8" s="20">
        <v>919.06018831414372</v>
      </c>
      <c r="X8" s="9"/>
      <c r="Y8" s="11"/>
      <c r="AA8" s="10"/>
    </row>
    <row r="9" spans="1:27" s="8" customFormat="1" x14ac:dyDescent="0.25">
      <c r="B9" s="19" t="s">
        <v>17</v>
      </c>
      <c r="C9" s="20">
        <v>1924.6958278882448</v>
      </c>
      <c r="D9" s="1">
        <f t="shared" si="0"/>
        <v>4.3429787134879883E-2</v>
      </c>
      <c r="E9" s="11">
        <f t="shared" si="1"/>
        <v>0.28706460150361301</v>
      </c>
      <c r="F9" s="17"/>
      <c r="G9" s="11">
        <f t="shared" si="2"/>
        <v>0.33049438863849284</v>
      </c>
      <c r="I9" s="2">
        <f t="shared" si="3"/>
        <v>636.10117095298335</v>
      </c>
      <c r="J9" s="8">
        <v>580</v>
      </c>
      <c r="K9" s="15"/>
      <c r="M9" s="11"/>
      <c r="N9" s="20">
        <f>VLOOKUP(B9,'Créa par région'!$B$3:$G$16,6,FALSE)</f>
        <v>83.589130104577876</v>
      </c>
      <c r="O9" s="20">
        <v>552.51204084840549</v>
      </c>
      <c r="X9" s="9"/>
      <c r="Y9" s="11"/>
      <c r="AA9" s="10"/>
    </row>
    <row r="10" spans="1:27" s="8" customFormat="1" x14ac:dyDescent="0.25">
      <c r="B10" s="19" t="s">
        <v>34</v>
      </c>
      <c r="C10" s="20">
        <v>26146.984420964785</v>
      </c>
      <c r="D10" s="1">
        <f t="shared" si="0"/>
        <v>3.6228044857850465E-2</v>
      </c>
      <c r="E10" s="11">
        <f t="shared" si="1"/>
        <v>0.28315897359808589</v>
      </c>
      <c r="F10" s="17"/>
      <c r="G10" s="11">
        <f t="shared" si="2"/>
        <v>0.31938701845593637</v>
      </c>
      <c r="I10" s="2">
        <f t="shared" si="3"/>
        <v>8351.0073958257599</v>
      </c>
      <c r="J10" s="8">
        <v>580</v>
      </c>
      <c r="K10" s="15"/>
      <c r="M10" s="11"/>
      <c r="N10" s="20">
        <f>VLOOKUP(B10,'Créa par région'!$B$3:$G$16,6,FALSE)</f>
        <v>947.25412450022952</v>
      </c>
      <c r="O10" s="20">
        <v>7403.7532713255305</v>
      </c>
      <c r="X10" s="9"/>
      <c r="Y10" s="11"/>
      <c r="AA10" s="10"/>
    </row>
    <row r="11" spans="1:27" s="8" customFormat="1" x14ac:dyDescent="0.25">
      <c r="B11" s="19" t="s">
        <v>10</v>
      </c>
      <c r="C11" s="20">
        <v>975.02053078411961</v>
      </c>
      <c r="D11" s="1">
        <f t="shared" si="0"/>
        <v>-6.627183403211471E-4</v>
      </c>
      <c r="E11" s="11">
        <f t="shared" si="1"/>
        <v>0.30478968960223174</v>
      </c>
      <c r="F11" s="17"/>
      <c r="G11" s="11">
        <f t="shared" si="2"/>
        <v>0.30412697126191063</v>
      </c>
      <c r="I11" s="2">
        <f t="shared" si="3"/>
        <v>296.53004094555479</v>
      </c>
      <c r="J11" s="8">
        <v>580</v>
      </c>
      <c r="K11" s="15"/>
      <c r="M11" s="11"/>
      <c r="N11" s="20">
        <f>VLOOKUP(B11,'Créa par région'!$B$3:$G$16,6,FALSE)</f>
        <v>-0.64616398794029561</v>
      </c>
      <c r="O11" s="20">
        <v>297.17620493349506</v>
      </c>
      <c r="X11" s="9"/>
      <c r="Y11" s="11"/>
      <c r="AA11" s="10"/>
    </row>
    <row r="12" spans="1:27" s="8" customFormat="1" x14ac:dyDescent="0.25">
      <c r="B12" s="19" t="s">
        <v>13</v>
      </c>
      <c r="C12" s="20">
        <v>1269.8729115851381</v>
      </c>
      <c r="D12" s="1">
        <f t="shared" si="0"/>
        <v>2.6878136835412932E-4</v>
      </c>
      <c r="E12" s="11">
        <f t="shared" si="1"/>
        <v>0.3009811487746249</v>
      </c>
      <c r="F12" s="17"/>
      <c r="G12" s="11">
        <f t="shared" si="2"/>
        <v>0.30124993014297902</v>
      </c>
      <c r="I12" s="2">
        <f t="shared" si="3"/>
        <v>382.54912590548423</v>
      </c>
      <c r="J12" s="8">
        <v>580</v>
      </c>
      <c r="K12" s="15"/>
      <c r="M12" s="11"/>
      <c r="N12" s="20">
        <f>VLOOKUP(B12,'Créa par région'!$B$3:$G$16,6,FALSE)</f>
        <v>0.34131817881169568</v>
      </c>
      <c r="O12" s="20">
        <v>382.20780772667251</v>
      </c>
      <c r="X12" s="9"/>
      <c r="Y12" s="11"/>
      <c r="AA12" s="10"/>
    </row>
    <row r="13" spans="1:27" s="8" customFormat="1" x14ac:dyDescent="0.25">
      <c r="B13" s="19" t="s">
        <v>18</v>
      </c>
      <c r="C13" s="20">
        <v>2118.0983442954343</v>
      </c>
      <c r="D13" s="1">
        <f t="shared" si="0"/>
        <v>1.1486178597605815E-2</v>
      </c>
      <c r="E13" s="11">
        <f t="shared" si="1"/>
        <v>0.28794759669490683</v>
      </c>
      <c r="F13" s="17"/>
      <c r="G13" s="11">
        <f t="shared" si="2"/>
        <v>0.29943377529251258</v>
      </c>
      <c r="I13" s="2">
        <f t="shared" si="3"/>
        <v>634.23018367320208</v>
      </c>
      <c r="J13" s="8">
        <v>580</v>
      </c>
      <c r="K13" s="15"/>
      <c r="M13" s="11"/>
      <c r="N13" s="20">
        <f>VLOOKUP(B13,'Créa par région'!$B$3:$G$16,6,FALSE)</f>
        <v>24.32885586987053</v>
      </c>
      <c r="O13" s="20">
        <v>609.90132780333158</v>
      </c>
      <c r="X13" s="9"/>
      <c r="Y13" s="11"/>
      <c r="AA13" s="10"/>
    </row>
    <row r="14" spans="1:27" s="8" customFormat="1" x14ac:dyDescent="0.25">
      <c r="B14" s="19" t="s">
        <v>8</v>
      </c>
      <c r="C14" s="20">
        <v>1068.2515952879685</v>
      </c>
      <c r="D14" s="1">
        <f t="shared" si="0"/>
        <v>-8.5207640093022396E-3</v>
      </c>
      <c r="E14" s="11">
        <f t="shared" si="1"/>
        <v>0.30585278595398729</v>
      </c>
      <c r="F14" s="17"/>
      <c r="G14" s="11">
        <f t="shared" si="2"/>
        <v>0.29733202194468505</v>
      </c>
      <c r="I14" s="2">
        <f t="shared" si="3"/>
        <v>317.62540677260705</v>
      </c>
      <c r="J14" s="8">
        <v>580</v>
      </c>
      <c r="K14" s="15"/>
      <c r="M14" s="11"/>
      <c r="N14" s="20">
        <f>VLOOKUP(B14,'Créa par région'!$B$3:$G$16,6,FALSE)</f>
        <v>-9.1023197460094245</v>
      </c>
      <c r="O14" s="20">
        <v>326.72772651861646</v>
      </c>
      <c r="X14" s="9"/>
      <c r="Y14" s="11"/>
      <c r="AA14" s="10"/>
    </row>
    <row r="15" spans="1:27" s="8" customFormat="1" x14ac:dyDescent="0.25">
      <c r="B15" s="19" t="s">
        <v>19</v>
      </c>
      <c r="C15" s="20">
        <v>2063.0295610393623</v>
      </c>
      <c r="D15" s="1">
        <f t="shared" si="0"/>
        <v>-8.4267013035433571E-3</v>
      </c>
      <c r="E15" s="11">
        <f t="shared" si="1"/>
        <v>0.29811925951850859</v>
      </c>
      <c r="F15" s="17"/>
      <c r="G15" s="11">
        <f t="shared" si="2"/>
        <v>0.28969255821496526</v>
      </c>
      <c r="I15" s="2">
        <f t="shared" si="3"/>
        <v>597.64431121058965</v>
      </c>
      <c r="J15" s="8">
        <v>580</v>
      </c>
      <c r="K15" s="15"/>
      <c r="M15" s="11"/>
      <c r="N15" s="20">
        <f>VLOOKUP(B15,'Créa par région'!$B$3:$G$16,6,FALSE)</f>
        <v>-17.384533891258876</v>
      </c>
      <c r="O15" s="20">
        <v>615.02884510184856</v>
      </c>
      <c r="X15" s="9"/>
      <c r="Y15" s="11"/>
      <c r="AA15" s="10"/>
    </row>
    <row r="16" spans="1:27" s="8" customFormat="1" x14ac:dyDescent="0.25">
      <c r="B16" s="19" t="s">
        <v>12</v>
      </c>
      <c r="C16" s="20">
        <v>5809.392896206572</v>
      </c>
      <c r="D16" s="1">
        <f t="shared" si="0"/>
        <v>2.8042068433018048E-2</v>
      </c>
      <c r="E16" s="11">
        <f t="shared" si="1"/>
        <v>0.25801846086589658</v>
      </c>
      <c r="F16" s="17"/>
      <c r="G16" s="11">
        <f t="shared" si="2"/>
        <v>0.28606052929891462</v>
      </c>
      <c r="I16" s="2">
        <f t="shared" si="3"/>
        <v>1661.8380067942066</v>
      </c>
      <c r="J16" s="8">
        <v>580</v>
      </c>
      <c r="K16" s="15"/>
      <c r="M16" s="11"/>
      <c r="N16" s="20">
        <f>VLOOKUP(B16,'Créa par région'!$B$3:$G$16,6,FALSE)</f>
        <v>162.90739314971361</v>
      </c>
      <c r="O16" s="20">
        <v>1498.930613644493</v>
      </c>
      <c r="X16" s="9"/>
      <c r="Y16" s="11"/>
      <c r="AA16" s="10"/>
    </row>
    <row r="17" spans="3:27" s="8" customFormat="1" x14ac:dyDescent="0.25">
      <c r="C17" s="17"/>
      <c r="D17" s="11"/>
      <c r="E17" s="17"/>
      <c r="F17" s="17"/>
      <c r="G17" s="18"/>
      <c r="I17" s="10"/>
      <c r="J17" s="15"/>
      <c r="K17" s="15"/>
      <c r="M17" s="11"/>
      <c r="N17" s="11"/>
      <c r="X17" s="9"/>
      <c r="Y17" s="11"/>
      <c r="AA17" s="10"/>
    </row>
    <row r="18" spans="3:27" s="8" customFormat="1" x14ac:dyDescent="0.25">
      <c r="C18" s="9"/>
      <c r="D18" s="9"/>
      <c r="E18" s="9"/>
      <c r="F18" s="9"/>
      <c r="G18" s="9"/>
      <c r="M18" s="12"/>
      <c r="X18" s="9"/>
      <c r="Y18" s="11"/>
      <c r="AA18" s="10"/>
    </row>
    <row r="19" spans="3:27" x14ac:dyDescent="0.25">
      <c r="G19" s="2"/>
      <c r="H19" s="1"/>
      <c r="X19" s="2"/>
      <c r="Y19" s="1"/>
      <c r="AA19" s="5"/>
    </row>
    <row r="20" spans="3:27" x14ac:dyDescent="0.25">
      <c r="G20" s="2"/>
      <c r="H20" s="1"/>
      <c r="O20" s="20"/>
      <c r="X20" s="2"/>
      <c r="Y20" s="1"/>
      <c r="AA20" s="5"/>
    </row>
    <row r="21" spans="3:27" ht="15.75" x14ac:dyDescent="0.25">
      <c r="D21" s="13"/>
      <c r="G21" s="2"/>
      <c r="H21" s="1"/>
      <c r="O21" s="20"/>
      <c r="X21" s="2"/>
      <c r="Y21" s="1"/>
      <c r="AA21" s="5"/>
    </row>
    <row r="22" spans="3:27" x14ac:dyDescent="0.25">
      <c r="G22" s="2"/>
      <c r="H22" s="1"/>
      <c r="O22" s="20"/>
      <c r="X22" s="2"/>
      <c r="Y22" s="1"/>
      <c r="AA22" s="5"/>
    </row>
    <row r="23" spans="3:27" x14ac:dyDescent="0.25">
      <c r="G23" s="2"/>
      <c r="H23" s="1"/>
      <c r="O23" s="20"/>
      <c r="X23" s="2"/>
      <c r="Y23" s="1"/>
      <c r="AA23" s="5"/>
    </row>
    <row r="24" spans="3:27" x14ac:dyDescent="0.25">
      <c r="G24" s="2"/>
      <c r="H24" s="1"/>
      <c r="O24" s="20"/>
      <c r="X24" s="2"/>
      <c r="Y24" s="1"/>
      <c r="AA24" s="5"/>
    </row>
    <row r="25" spans="3:27" x14ac:dyDescent="0.25">
      <c r="G25" s="2"/>
      <c r="H25" s="1"/>
      <c r="O25" s="20"/>
      <c r="X25" s="2"/>
      <c r="Y25" s="1"/>
      <c r="AA25" s="5"/>
    </row>
    <row r="26" spans="3:27" x14ac:dyDescent="0.25">
      <c r="G26" s="2"/>
      <c r="H26" s="1"/>
      <c r="O26" s="20"/>
      <c r="X26" s="2"/>
      <c r="Y26" s="1"/>
      <c r="AA26" s="5"/>
    </row>
    <row r="27" spans="3:27" x14ac:dyDescent="0.25">
      <c r="G27" s="2"/>
      <c r="H27" s="1"/>
      <c r="O27" s="20"/>
      <c r="X27" s="2"/>
      <c r="Y27" s="1"/>
      <c r="AA27" s="5"/>
    </row>
    <row r="28" spans="3:27" x14ac:dyDescent="0.25">
      <c r="G28" s="2"/>
      <c r="H28" s="1"/>
      <c r="O28" s="20"/>
      <c r="X28" s="2"/>
      <c r="Y28" s="1"/>
      <c r="AA28" s="5"/>
    </row>
    <row r="29" spans="3:27" x14ac:dyDescent="0.25">
      <c r="G29" s="2"/>
      <c r="H29" s="1"/>
      <c r="O29" s="20"/>
      <c r="X29" s="2"/>
      <c r="Y29" s="1"/>
      <c r="AA29" s="5"/>
    </row>
    <row r="30" spans="3:27" x14ac:dyDescent="0.25">
      <c r="G30" s="2"/>
      <c r="H30" s="1"/>
      <c r="O30" s="20"/>
      <c r="X30" s="2"/>
      <c r="Y30" s="1"/>
      <c r="AA30" s="5"/>
    </row>
    <row r="31" spans="3:27" x14ac:dyDescent="0.25">
      <c r="G31" s="2"/>
      <c r="H31" s="1"/>
      <c r="J31" s="14"/>
      <c r="O31" s="20"/>
      <c r="X31" s="2"/>
      <c r="Y31" s="1"/>
      <c r="AA31" s="5"/>
    </row>
    <row r="32" spans="3:27" x14ac:dyDescent="0.25">
      <c r="G32" s="2"/>
      <c r="H32" s="1"/>
      <c r="J32" s="14"/>
      <c r="O32" s="20"/>
      <c r="X32" s="2"/>
      <c r="Y32" s="1"/>
      <c r="AA32" s="5"/>
    </row>
    <row r="33" spans="7:27" x14ac:dyDescent="0.25">
      <c r="G33" s="2"/>
      <c r="H33" s="1"/>
      <c r="J33" s="14"/>
      <c r="X33" s="2"/>
      <c r="Y33" s="1"/>
      <c r="AA33" s="5"/>
    </row>
    <row r="34" spans="7:27" x14ac:dyDescent="0.25">
      <c r="G34" s="2"/>
      <c r="X34" s="2"/>
      <c r="Y34" s="1"/>
      <c r="AA34" s="5"/>
    </row>
    <row r="35" spans="7:27" x14ac:dyDescent="0.25">
      <c r="G35" s="2"/>
      <c r="X35" s="2"/>
      <c r="Y35" s="1"/>
      <c r="AA35" s="5"/>
    </row>
    <row r="36" spans="7:27" x14ac:dyDescent="0.25">
      <c r="G36" s="2"/>
      <c r="X36" s="2"/>
      <c r="Y36" s="1"/>
      <c r="AA36" s="5"/>
    </row>
    <row r="37" spans="7:27" x14ac:dyDescent="0.25">
      <c r="G37" s="2"/>
      <c r="X37" s="2"/>
      <c r="Y37" s="1"/>
      <c r="AA37" s="5"/>
    </row>
    <row r="38" spans="7:27" x14ac:dyDescent="0.25">
      <c r="G38" s="2"/>
      <c r="T38" s="3"/>
      <c r="X38" s="2"/>
      <c r="Y38" s="1"/>
      <c r="AA38" s="5"/>
    </row>
    <row r="39" spans="7:27" x14ac:dyDescent="0.25">
      <c r="G39" s="2"/>
      <c r="X39" s="2"/>
      <c r="Y39" s="1"/>
      <c r="AA39" s="5"/>
    </row>
    <row r="40" spans="7:27" x14ac:dyDescent="0.25">
      <c r="G40" s="2"/>
      <c r="X40" s="2"/>
      <c r="Y40" s="1"/>
      <c r="AA40" s="5"/>
    </row>
    <row r="41" spans="7:27" x14ac:dyDescent="0.25">
      <c r="G41" s="2"/>
      <c r="X41" s="2"/>
      <c r="Y41" s="1"/>
      <c r="AA41" s="5"/>
    </row>
    <row r="42" spans="7:27" x14ac:dyDescent="0.25">
      <c r="G42" s="2"/>
      <c r="X42" s="2"/>
      <c r="Y42" s="1"/>
      <c r="AA42" s="5"/>
    </row>
    <row r="43" spans="7:27" x14ac:dyDescent="0.25">
      <c r="G43" s="2"/>
      <c r="X43" s="2"/>
      <c r="Y43" s="1"/>
      <c r="AA43" s="5"/>
    </row>
    <row r="44" spans="7:27" x14ac:dyDescent="0.25">
      <c r="G44" s="2"/>
      <c r="X44" s="2"/>
      <c r="Y44" s="1"/>
      <c r="AA44" s="5"/>
    </row>
    <row r="45" spans="7:27" x14ac:dyDescent="0.25">
      <c r="G45" s="2"/>
      <c r="X45" s="2"/>
      <c r="Y45" s="1"/>
      <c r="AA45" s="5"/>
    </row>
    <row r="46" spans="7:27" x14ac:dyDescent="0.25">
      <c r="G46" s="2"/>
      <c r="X46" s="2"/>
      <c r="Y46" s="1"/>
      <c r="AA46" s="5"/>
    </row>
    <row r="47" spans="7:27" x14ac:dyDescent="0.25">
      <c r="G47" s="2"/>
      <c r="X47" s="2"/>
      <c r="Y47" s="1"/>
      <c r="AA47" s="5"/>
    </row>
    <row r="48" spans="7:27" x14ac:dyDescent="0.25">
      <c r="G48" s="2"/>
      <c r="X48" s="2"/>
      <c r="Y48" s="1"/>
      <c r="AA48" s="5"/>
    </row>
    <row r="49" spans="7:27" x14ac:dyDescent="0.25">
      <c r="G49" s="2"/>
      <c r="X49" s="2"/>
      <c r="Y49" s="1"/>
      <c r="AA49" s="5"/>
    </row>
    <row r="50" spans="7:27" x14ac:dyDescent="0.25">
      <c r="G50" s="2"/>
      <c r="X50" s="2"/>
      <c r="Y50" s="1"/>
      <c r="AA50" s="5"/>
    </row>
    <row r="51" spans="7:27" x14ac:dyDescent="0.25">
      <c r="G51" s="2"/>
      <c r="X51" s="2"/>
      <c r="Y51" s="1"/>
      <c r="AA51" s="5"/>
    </row>
    <row r="52" spans="7:27" x14ac:dyDescent="0.25">
      <c r="G52" s="2"/>
      <c r="X52" s="2"/>
      <c r="Y52" s="1"/>
      <c r="AA52" s="5"/>
    </row>
    <row r="53" spans="7:27" x14ac:dyDescent="0.25">
      <c r="G53" s="2"/>
      <c r="X53" s="2"/>
      <c r="Y53" s="1"/>
      <c r="AA53" s="5"/>
    </row>
    <row r="54" spans="7:27" x14ac:dyDescent="0.25">
      <c r="G54" s="2"/>
      <c r="X54" s="2"/>
      <c r="Y54" s="1"/>
      <c r="AA54" s="5"/>
    </row>
    <row r="55" spans="7:27" x14ac:dyDescent="0.25">
      <c r="G55" s="2"/>
      <c r="X55" s="2"/>
      <c r="Y55" s="1"/>
      <c r="AA55" s="5"/>
    </row>
    <row r="56" spans="7:27" x14ac:dyDescent="0.25">
      <c r="G56" s="2"/>
      <c r="X56" s="2"/>
      <c r="Y56" s="1"/>
      <c r="AA56" s="5"/>
    </row>
    <row r="57" spans="7:27" x14ac:dyDescent="0.25">
      <c r="G57" s="2"/>
      <c r="X57" s="2"/>
      <c r="Y57" s="1"/>
      <c r="AA57" s="5"/>
    </row>
    <row r="58" spans="7:27" x14ac:dyDescent="0.25">
      <c r="G58" s="2"/>
      <c r="X58" s="2"/>
      <c r="Y58" s="1"/>
      <c r="AA58" s="5"/>
    </row>
    <row r="59" spans="7:27" x14ac:dyDescent="0.25">
      <c r="G59" s="2"/>
      <c r="X59" s="2"/>
      <c r="Y59" s="1"/>
      <c r="AA59" s="5"/>
    </row>
    <row r="60" spans="7:27" x14ac:dyDescent="0.25">
      <c r="G60" s="2"/>
      <c r="X60" s="2"/>
      <c r="Y60" s="1"/>
      <c r="AA60" s="5"/>
    </row>
    <row r="61" spans="7:27" x14ac:dyDescent="0.25">
      <c r="G61" s="2"/>
      <c r="X61" s="2"/>
      <c r="Y61" s="1"/>
      <c r="AA61" s="5"/>
    </row>
    <row r="62" spans="7:27" x14ac:dyDescent="0.25">
      <c r="G62" s="2"/>
      <c r="X62" s="2"/>
      <c r="Y62" s="1"/>
      <c r="AA62" s="5"/>
    </row>
    <row r="63" spans="7:27" x14ac:dyDescent="0.25">
      <c r="G63" s="2"/>
      <c r="X63" s="2"/>
      <c r="Y63" s="1"/>
      <c r="AA63" s="5"/>
    </row>
    <row r="64" spans="7:27" x14ac:dyDescent="0.25">
      <c r="G64" s="2"/>
      <c r="X64" s="2"/>
      <c r="Y64" s="1"/>
      <c r="AA64" s="5"/>
    </row>
    <row r="65" spans="7:27" x14ac:dyDescent="0.25">
      <c r="X65" s="2"/>
      <c r="Y65" s="1"/>
      <c r="AA65" s="5"/>
    </row>
    <row r="66" spans="7:27" x14ac:dyDescent="0.25">
      <c r="G66" s="2"/>
      <c r="X66" s="2"/>
      <c r="Y66" s="1"/>
      <c r="AA66" s="5"/>
    </row>
    <row r="67" spans="7:27" x14ac:dyDescent="0.25">
      <c r="G67" s="2"/>
      <c r="X67" s="2"/>
      <c r="Y67" s="1"/>
      <c r="AA67" s="5"/>
    </row>
    <row r="68" spans="7:27" x14ac:dyDescent="0.25">
      <c r="G68" s="2"/>
      <c r="X68" s="2"/>
      <c r="Y68" s="1"/>
      <c r="AA68" s="5"/>
    </row>
    <row r="69" spans="7:27" x14ac:dyDescent="0.25">
      <c r="G69" s="2"/>
      <c r="X69" s="2"/>
      <c r="Y69" s="1"/>
      <c r="AA69" s="5"/>
    </row>
    <row r="70" spans="7:27" x14ac:dyDescent="0.25">
      <c r="G70" s="2"/>
      <c r="X70" s="2"/>
      <c r="Y70" s="1"/>
      <c r="AA70" s="5"/>
    </row>
    <row r="71" spans="7:27" x14ac:dyDescent="0.25">
      <c r="G71" s="2"/>
      <c r="X71" s="2"/>
      <c r="Y71" s="1"/>
      <c r="AA71" s="5"/>
    </row>
    <row r="72" spans="7:27" x14ac:dyDescent="0.25">
      <c r="G72" s="2"/>
      <c r="X72" s="2"/>
      <c r="Y72" s="1"/>
      <c r="AA72" s="5"/>
    </row>
    <row r="73" spans="7:27" x14ac:dyDescent="0.25">
      <c r="G73" s="2"/>
      <c r="X73" s="2"/>
      <c r="Y73" s="1"/>
      <c r="AA73" s="5"/>
    </row>
    <row r="74" spans="7:27" x14ac:dyDescent="0.25">
      <c r="G74" s="2"/>
      <c r="X74" s="2"/>
      <c r="Y74" s="1"/>
      <c r="AA74" s="5"/>
    </row>
    <row r="75" spans="7:27" x14ac:dyDescent="0.25">
      <c r="G75" s="2"/>
      <c r="X75" s="2"/>
      <c r="Y75" s="1"/>
      <c r="AA75" s="5"/>
    </row>
    <row r="76" spans="7:27" x14ac:dyDescent="0.25">
      <c r="G76" s="2"/>
      <c r="X76" s="2"/>
      <c r="Y76" s="1"/>
      <c r="AA76" s="5"/>
    </row>
    <row r="77" spans="7:27" x14ac:dyDescent="0.25">
      <c r="G77" s="2"/>
      <c r="X77" s="2"/>
      <c r="Y77" s="1"/>
      <c r="AA77" s="5"/>
    </row>
    <row r="78" spans="7:27" x14ac:dyDescent="0.25">
      <c r="G78" s="2"/>
      <c r="X78" s="2"/>
      <c r="Y78" s="1"/>
      <c r="AA78" s="5"/>
    </row>
    <row r="79" spans="7:27" x14ac:dyDescent="0.25">
      <c r="G79" s="2"/>
      <c r="X79" s="2"/>
      <c r="Y79" s="1"/>
      <c r="AA79" s="5"/>
    </row>
    <row r="80" spans="7:27" x14ac:dyDescent="0.25">
      <c r="G80" s="2"/>
      <c r="X80" s="2"/>
      <c r="Y80" s="1"/>
      <c r="AA80" s="5"/>
    </row>
    <row r="81" spans="7:27" x14ac:dyDescent="0.25">
      <c r="G81" s="2"/>
      <c r="X81" s="2"/>
      <c r="Y81" s="1"/>
      <c r="AA81" s="5"/>
    </row>
    <row r="82" spans="7:27" x14ac:dyDescent="0.25">
      <c r="G82" s="2"/>
      <c r="X82" s="2"/>
      <c r="Y82" s="1"/>
      <c r="AA82" s="5"/>
    </row>
    <row r="83" spans="7:27" x14ac:dyDescent="0.25">
      <c r="G83" s="2"/>
      <c r="X83" s="2"/>
      <c r="Y83" s="1"/>
      <c r="AA83" s="5"/>
    </row>
    <row r="84" spans="7:27" x14ac:dyDescent="0.25">
      <c r="G84" s="2"/>
      <c r="X84" s="2"/>
      <c r="Y84" s="1"/>
      <c r="AA84" s="5"/>
    </row>
    <row r="85" spans="7:27" x14ac:dyDescent="0.25">
      <c r="G85" s="2"/>
      <c r="X85" s="2"/>
      <c r="Y85" s="1"/>
      <c r="AA85" s="5"/>
    </row>
  </sheetData>
  <autoFilter ref="B2:O2">
    <sortState ref="B3:O16"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5"/>
  <sheetViews>
    <sheetView topLeftCell="A4" zoomScale="67" zoomScaleNormal="80" workbookViewId="0">
      <selection activeCell="F57" sqref="F57"/>
    </sheetView>
  </sheetViews>
  <sheetFormatPr baseColWidth="10" defaultColWidth="9.140625" defaultRowHeight="15" x14ac:dyDescent="0.25"/>
  <cols>
    <col min="2" max="2" width="89.42578125" bestFit="1" customWidth="1"/>
    <col min="3" max="3" width="10.5703125" style="2" bestFit="1" customWidth="1"/>
    <col min="4" max="5" width="9.5703125" style="2" bestFit="1" customWidth="1"/>
    <col min="6" max="6" width="9.140625" style="2"/>
    <col min="7" max="7" width="11.140625" bestFit="1" customWidth="1"/>
  </cols>
  <sheetData>
    <row r="1" spans="1:27" ht="15.75" x14ac:dyDescent="0.25">
      <c r="A1" s="7" t="s">
        <v>20</v>
      </c>
    </row>
    <row r="2" spans="1:27" s="8" customFormat="1" x14ac:dyDescent="0.25">
      <c r="B2" s="8" t="s">
        <v>1</v>
      </c>
      <c r="C2" s="9" t="s">
        <v>2</v>
      </c>
      <c r="D2" s="9" t="s">
        <v>28</v>
      </c>
      <c r="E2" s="9"/>
      <c r="G2" s="9" t="s">
        <v>29</v>
      </c>
      <c r="H2" s="10"/>
    </row>
    <row r="3" spans="1:27" s="8" customFormat="1" x14ac:dyDescent="0.25">
      <c r="B3" s="19" t="s">
        <v>12</v>
      </c>
      <c r="C3" s="20">
        <v>5809.392896206572</v>
      </c>
      <c r="D3" s="1">
        <f t="shared" ref="D3:D16" si="0">G3/C3</f>
        <v>0.31222520235705076</v>
      </c>
      <c r="E3" s="17"/>
      <c r="F3" s="20">
        <v>-1813.83887258971</v>
      </c>
      <c r="G3" s="2">
        <f t="shared" ref="G3:G16" si="1">-F3</f>
        <v>1813.83887258971</v>
      </c>
      <c r="H3" s="8">
        <v>500</v>
      </c>
      <c r="I3" s="10"/>
      <c r="J3" s="15"/>
      <c r="K3" s="15"/>
      <c r="M3" s="11"/>
      <c r="X3" s="9"/>
      <c r="Y3" s="11"/>
      <c r="AA3" s="10"/>
    </row>
    <row r="4" spans="1:27" s="8" customFormat="1" x14ac:dyDescent="0.25">
      <c r="B4" s="19" t="s">
        <v>18</v>
      </c>
      <c r="C4" s="20">
        <v>2118.0983442954343</v>
      </c>
      <c r="D4" s="1">
        <f t="shared" si="0"/>
        <v>0.27900404920366922</v>
      </c>
      <c r="E4" s="17"/>
      <c r="F4" s="20">
        <v>-590.95801467001365</v>
      </c>
      <c r="G4" s="2">
        <f t="shared" si="1"/>
        <v>590.95801467001365</v>
      </c>
      <c r="H4" s="8">
        <v>500</v>
      </c>
      <c r="I4" s="10"/>
      <c r="J4" s="15"/>
      <c r="K4" s="15"/>
      <c r="M4" s="11"/>
      <c r="X4" s="9"/>
      <c r="Y4" s="11"/>
      <c r="AA4" s="10"/>
    </row>
    <row r="5" spans="1:27" s="8" customFormat="1" x14ac:dyDescent="0.25">
      <c r="B5" s="19" t="s">
        <v>19</v>
      </c>
      <c r="C5" s="20">
        <v>2063.0295610393623</v>
      </c>
      <c r="D5" s="1">
        <f t="shared" si="0"/>
        <v>0.27863529172686008</v>
      </c>
      <c r="E5" s="17"/>
      <c r="F5" s="20">
        <v>-574.83284358133881</v>
      </c>
      <c r="G5" s="2">
        <f t="shared" si="1"/>
        <v>574.83284358133881</v>
      </c>
      <c r="H5" s="8">
        <v>500</v>
      </c>
      <c r="I5" s="10"/>
      <c r="J5" s="15"/>
      <c r="K5" s="15"/>
      <c r="L5" s="9"/>
      <c r="M5" s="11"/>
      <c r="X5" s="9"/>
      <c r="Y5" s="11"/>
      <c r="AA5" s="10"/>
    </row>
    <row r="6" spans="1:27" s="8" customFormat="1" x14ac:dyDescent="0.25">
      <c r="B6" s="19" t="s">
        <v>7</v>
      </c>
      <c r="C6" s="20">
        <v>3260.6634976315399</v>
      </c>
      <c r="D6" s="1">
        <f t="shared" si="0"/>
        <v>0.27050588503445577</v>
      </c>
      <c r="E6" s="17"/>
      <c r="F6" s="20">
        <v>-882.02866522636384</v>
      </c>
      <c r="G6" s="2">
        <f t="shared" si="1"/>
        <v>882.02866522636384</v>
      </c>
      <c r="H6" s="8">
        <v>500</v>
      </c>
      <c r="I6" s="10"/>
      <c r="J6" s="15"/>
      <c r="K6" s="15"/>
      <c r="M6" s="11"/>
      <c r="X6" s="9"/>
      <c r="Y6" s="11"/>
      <c r="AA6" s="10"/>
    </row>
    <row r="7" spans="1:27" s="8" customFormat="1" x14ac:dyDescent="0.25">
      <c r="B7" s="16" t="s">
        <v>34</v>
      </c>
      <c r="C7" s="20">
        <v>26146.984420964785</v>
      </c>
      <c r="D7" s="1">
        <f t="shared" si="0"/>
        <v>0.26840465872450742</v>
      </c>
      <c r="E7" s="17"/>
      <c r="F7" s="20">
        <v>-7017.9724301840652</v>
      </c>
      <c r="G7" s="2">
        <f t="shared" si="1"/>
        <v>7017.9724301840652</v>
      </c>
      <c r="H7" s="8">
        <v>500</v>
      </c>
      <c r="I7" s="10"/>
      <c r="J7" s="15"/>
      <c r="K7" s="15"/>
      <c r="M7" s="11"/>
      <c r="X7" s="9"/>
      <c r="Y7" s="11"/>
      <c r="AA7" s="10"/>
    </row>
    <row r="8" spans="1:27" s="8" customFormat="1" x14ac:dyDescent="0.25">
      <c r="B8" s="19" t="s">
        <v>13</v>
      </c>
      <c r="C8" s="20">
        <v>1269.8729115851381</v>
      </c>
      <c r="D8" s="1">
        <f t="shared" si="0"/>
        <v>0.25979387021644934</v>
      </c>
      <c r="E8" s="17"/>
      <c r="F8" s="20">
        <v>-329.90519838373405</v>
      </c>
      <c r="G8" s="2">
        <f t="shared" si="1"/>
        <v>329.90519838373405</v>
      </c>
      <c r="H8" s="8">
        <v>500</v>
      </c>
      <c r="I8" s="10"/>
      <c r="J8" s="15"/>
      <c r="K8" s="15"/>
      <c r="M8" s="11"/>
      <c r="X8" s="9"/>
      <c r="Y8" s="11"/>
      <c r="AA8" s="10"/>
    </row>
    <row r="9" spans="1:27" s="8" customFormat="1" x14ac:dyDescent="0.25">
      <c r="B9" s="19" t="s">
        <v>8</v>
      </c>
      <c r="C9" s="20">
        <v>1068.2515952879685</v>
      </c>
      <c r="D9" s="1">
        <f t="shared" si="0"/>
        <v>0.25830820058100296</v>
      </c>
      <c r="E9" s="17"/>
      <c r="F9" s="20">
        <v>-275.93814734662095</v>
      </c>
      <c r="G9" s="2">
        <f t="shared" si="1"/>
        <v>275.93814734662095</v>
      </c>
      <c r="H9" s="8">
        <v>500</v>
      </c>
      <c r="I9" s="10"/>
      <c r="J9" s="15"/>
      <c r="K9" s="15"/>
      <c r="M9" s="11"/>
      <c r="X9" s="9"/>
      <c r="Y9" s="11"/>
      <c r="AA9" s="10"/>
    </row>
    <row r="10" spans="1:27" s="8" customFormat="1" x14ac:dyDescent="0.25">
      <c r="B10" s="19" t="s">
        <v>10</v>
      </c>
      <c r="C10" s="20">
        <v>975.02053078411961</v>
      </c>
      <c r="D10" s="1">
        <f t="shared" si="0"/>
        <v>0.25466006020993281</v>
      </c>
      <c r="E10" s="17"/>
      <c r="F10" s="20">
        <v>-248.29878707540456</v>
      </c>
      <c r="G10" s="2">
        <f t="shared" si="1"/>
        <v>248.29878707540456</v>
      </c>
      <c r="H10" s="8">
        <v>500</v>
      </c>
      <c r="I10" s="10"/>
      <c r="J10" s="15"/>
      <c r="K10" s="15"/>
      <c r="M10" s="11"/>
      <c r="X10" s="9"/>
      <c r="Y10" s="11"/>
      <c r="AA10" s="10"/>
    </row>
    <row r="11" spans="1:27" s="8" customFormat="1" x14ac:dyDescent="0.25">
      <c r="B11" s="19" t="s">
        <v>14</v>
      </c>
      <c r="C11" s="20">
        <v>1562.9520131405509</v>
      </c>
      <c r="D11" s="1">
        <f t="shared" si="0"/>
        <v>0.25255892525683682</v>
      </c>
      <c r="E11" s="17"/>
      <c r="F11" s="20">
        <v>-394.73748066678701</v>
      </c>
      <c r="G11" s="2">
        <f t="shared" si="1"/>
        <v>394.73748066678701</v>
      </c>
      <c r="H11" s="8">
        <v>500</v>
      </c>
      <c r="I11" s="10"/>
      <c r="J11" s="15"/>
      <c r="K11" s="15"/>
      <c r="M11" s="11"/>
      <c r="X11" s="9"/>
      <c r="Y11" s="11"/>
      <c r="AA11" s="10"/>
    </row>
    <row r="12" spans="1:27" s="8" customFormat="1" x14ac:dyDescent="0.25">
      <c r="B12" s="19" t="s">
        <v>9</v>
      </c>
      <c r="C12" s="20">
        <v>1328.225935611169</v>
      </c>
      <c r="D12" s="1">
        <f t="shared" si="0"/>
        <v>0.24144967961791783</v>
      </c>
      <c r="E12" s="17"/>
      <c r="F12" s="20">
        <v>-320.69972661352591</v>
      </c>
      <c r="G12" s="2">
        <f t="shared" si="1"/>
        <v>320.69972661352591</v>
      </c>
      <c r="H12" s="8">
        <v>500</v>
      </c>
      <c r="I12" s="10"/>
      <c r="J12" s="15"/>
      <c r="K12" s="15"/>
      <c r="M12" s="11"/>
      <c r="X12" s="9"/>
      <c r="Y12" s="11"/>
      <c r="AA12" s="10"/>
    </row>
    <row r="13" spans="1:27" s="8" customFormat="1" x14ac:dyDescent="0.25">
      <c r="B13" s="19" t="s">
        <v>17</v>
      </c>
      <c r="C13" s="20">
        <v>1924.6958278882448</v>
      </c>
      <c r="D13" s="1">
        <f t="shared" si="0"/>
        <v>0.24058491776154273</v>
      </c>
      <c r="E13" s="17"/>
      <c r="F13" s="20">
        <v>-463.05278746847779</v>
      </c>
      <c r="G13" s="2">
        <f t="shared" si="1"/>
        <v>463.05278746847779</v>
      </c>
      <c r="H13" s="8">
        <v>500</v>
      </c>
      <c r="I13" s="10"/>
      <c r="J13" s="15"/>
      <c r="K13" s="15"/>
      <c r="M13" s="11"/>
      <c r="X13" s="9"/>
      <c r="Y13" s="11"/>
      <c r="AA13" s="10"/>
    </row>
    <row r="14" spans="1:27" s="8" customFormat="1" x14ac:dyDescent="0.25">
      <c r="B14" s="19" t="s">
        <v>15</v>
      </c>
      <c r="C14" s="20">
        <v>2266.5580594334947</v>
      </c>
      <c r="D14" s="1">
        <f t="shared" si="0"/>
        <v>0.24017606068100739</v>
      </c>
      <c r="E14" s="17"/>
      <c r="F14" s="20">
        <v>-544.37298601952534</v>
      </c>
      <c r="G14" s="2">
        <f t="shared" si="1"/>
        <v>544.37298601952534</v>
      </c>
      <c r="H14" s="8">
        <v>500</v>
      </c>
      <c r="I14" s="10"/>
      <c r="J14" s="15"/>
      <c r="K14" s="15"/>
      <c r="M14" s="11"/>
      <c r="X14" s="9"/>
      <c r="Y14" s="11"/>
      <c r="AA14" s="10"/>
    </row>
    <row r="15" spans="1:27" s="8" customFormat="1" x14ac:dyDescent="0.25">
      <c r="B15" s="19" t="s">
        <v>16</v>
      </c>
      <c r="C15" s="20">
        <v>2366.9924246642345</v>
      </c>
      <c r="D15" s="1">
        <f t="shared" si="0"/>
        <v>0.23295451241231929</v>
      </c>
      <c r="E15" s="17"/>
      <c r="F15" s="20">
        <v>-551.40156617131015</v>
      </c>
      <c r="G15" s="2">
        <f t="shared" si="1"/>
        <v>551.40156617131015</v>
      </c>
      <c r="H15" s="8">
        <v>500</v>
      </c>
      <c r="I15" s="10"/>
      <c r="J15" s="15"/>
      <c r="K15" s="15"/>
      <c r="M15" s="11"/>
      <c r="X15" s="9"/>
      <c r="Y15" s="11"/>
      <c r="AA15" s="10"/>
    </row>
    <row r="16" spans="1:27" s="8" customFormat="1" x14ac:dyDescent="0.25">
      <c r="B16" s="19" t="s">
        <v>11</v>
      </c>
      <c r="C16" s="20">
        <v>133.23082339694872</v>
      </c>
      <c r="D16" s="1">
        <f t="shared" si="0"/>
        <v>0.20946620053604972</v>
      </c>
      <c r="E16" s="17"/>
      <c r="F16" s="20">
        <v>-27.907354371248285</v>
      </c>
      <c r="G16" s="2">
        <f t="shared" si="1"/>
        <v>27.907354371248285</v>
      </c>
      <c r="H16" s="8">
        <v>500</v>
      </c>
      <c r="I16" s="10"/>
      <c r="J16" s="15"/>
      <c r="K16" s="15"/>
      <c r="M16" s="11"/>
      <c r="X16" s="9"/>
      <c r="Y16" s="11"/>
      <c r="AA16" s="10"/>
    </row>
    <row r="17" spans="3:27" s="8" customFormat="1" x14ac:dyDescent="0.25">
      <c r="C17" s="17"/>
      <c r="D17" s="11"/>
      <c r="E17" s="17"/>
      <c r="F17" s="17"/>
      <c r="G17" s="18"/>
      <c r="I17" s="10"/>
      <c r="J17" s="15"/>
      <c r="K17" s="15"/>
      <c r="M17" s="11"/>
      <c r="N17" s="11"/>
      <c r="X17" s="9"/>
      <c r="Y17" s="11"/>
      <c r="AA17" s="10"/>
    </row>
    <row r="18" spans="3:27" s="8" customFormat="1" x14ac:dyDescent="0.25">
      <c r="C18" s="9"/>
      <c r="D18" s="9"/>
      <c r="E18" s="9"/>
      <c r="F18" s="9"/>
      <c r="G18" s="9"/>
      <c r="M18" s="12"/>
      <c r="X18" s="9"/>
      <c r="Y18" s="11"/>
      <c r="AA18" s="10"/>
    </row>
    <row r="19" spans="3:27" x14ac:dyDescent="0.25">
      <c r="G19" s="2"/>
      <c r="H19" s="1"/>
      <c r="X19" s="2"/>
      <c r="Y19" s="1"/>
      <c r="AA19" s="5"/>
    </row>
    <row r="20" spans="3:27" x14ac:dyDescent="0.25">
      <c r="G20" s="2"/>
      <c r="H20" s="1"/>
      <c r="O20" s="20"/>
      <c r="X20" s="2"/>
      <c r="Y20" s="1"/>
      <c r="AA20" s="5"/>
    </row>
    <row r="21" spans="3:27" ht="15.75" x14ac:dyDescent="0.25">
      <c r="D21" s="13"/>
      <c r="G21" s="2"/>
      <c r="H21" s="1"/>
      <c r="O21" s="20"/>
      <c r="X21" s="2"/>
      <c r="Y21" s="1"/>
      <c r="AA21" s="5"/>
    </row>
    <row r="22" spans="3:27" x14ac:dyDescent="0.25">
      <c r="G22" s="2"/>
      <c r="H22" s="1"/>
      <c r="O22" s="20"/>
      <c r="X22" s="2"/>
      <c r="Y22" s="1"/>
      <c r="AA22" s="5"/>
    </row>
    <row r="23" spans="3:27" x14ac:dyDescent="0.25">
      <c r="G23" s="2"/>
      <c r="H23" s="1"/>
      <c r="O23" s="20"/>
      <c r="X23" s="2"/>
      <c r="Y23" s="1"/>
      <c r="AA23" s="5"/>
    </row>
    <row r="24" spans="3:27" x14ac:dyDescent="0.25">
      <c r="G24" s="2"/>
      <c r="H24" s="1"/>
      <c r="O24" s="20"/>
      <c r="X24" s="2"/>
      <c r="Y24" s="1"/>
      <c r="AA24" s="5"/>
    </row>
    <row r="25" spans="3:27" x14ac:dyDescent="0.25">
      <c r="G25" s="2"/>
      <c r="H25" s="1"/>
      <c r="O25" s="20"/>
      <c r="X25" s="2"/>
      <c r="Y25" s="1"/>
      <c r="AA25" s="5"/>
    </row>
    <row r="26" spans="3:27" x14ac:dyDescent="0.25">
      <c r="G26" s="2"/>
      <c r="H26" s="1"/>
      <c r="O26" s="20"/>
      <c r="X26" s="2"/>
      <c r="Y26" s="1"/>
      <c r="AA26" s="5"/>
    </row>
    <row r="27" spans="3:27" x14ac:dyDescent="0.25">
      <c r="G27" s="2"/>
      <c r="H27" s="1"/>
      <c r="O27" s="20"/>
      <c r="X27" s="2"/>
      <c r="Y27" s="1"/>
      <c r="AA27" s="5"/>
    </row>
    <row r="28" spans="3:27" x14ac:dyDescent="0.25">
      <c r="G28" s="2"/>
      <c r="H28" s="1"/>
      <c r="O28" s="20"/>
      <c r="X28" s="2"/>
      <c r="Y28" s="1"/>
      <c r="AA28" s="5"/>
    </row>
    <row r="29" spans="3:27" x14ac:dyDescent="0.25">
      <c r="G29" s="2"/>
      <c r="H29" s="1"/>
      <c r="O29" s="20"/>
      <c r="X29" s="2"/>
      <c r="Y29" s="1"/>
      <c r="AA29" s="5"/>
    </row>
    <row r="30" spans="3:27" x14ac:dyDescent="0.25">
      <c r="G30" s="2"/>
      <c r="H30" s="1"/>
      <c r="O30" s="20"/>
      <c r="X30" s="2"/>
      <c r="Y30" s="1"/>
      <c r="AA30" s="5"/>
    </row>
    <row r="31" spans="3:27" x14ac:dyDescent="0.25">
      <c r="G31" s="2"/>
      <c r="H31" s="1"/>
      <c r="J31" s="14"/>
      <c r="O31" s="20"/>
      <c r="X31" s="2"/>
      <c r="Y31" s="1"/>
      <c r="AA31" s="5"/>
    </row>
    <row r="32" spans="3:27" x14ac:dyDescent="0.25">
      <c r="G32" s="2"/>
      <c r="H32" s="1"/>
      <c r="J32" s="14"/>
      <c r="O32" s="20"/>
      <c r="X32" s="2"/>
      <c r="Y32" s="1"/>
      <c r="AA32" s="5"/>
    </row>
    <row r="33" spans="7:27" x14ac:dyDescent="0.25">
      <c r="G33" s="2"/>
      <c r="H33" s="1"/>
      <c r="J33" s="14"/>
      <c r="X33" s="2"/>
      <c r="Y33" s="1"/>
      <c r="AA33" s="5"/>
    </row>
    <row r="34" spans="7:27" x14ac:dyDescent="0.25">
      <c r="G34" s="2"/>
      <c r="X34" s="2"/>
      <c r="Y34" s="1"/>
      <c r="AA34" s="5"/>
    </row>
    <row r="35" spans="7:27" x14ac:dyDescent="0.25">
      <c r="G35" s="2"/>
      <c r="X35" s="2"/>
      <c r="Y35" s="1"/>
      <c r="AA35" s="5"/>
    </row>
    <row r="36" spans="7:27" x14ac:dyDescent="0.25">
      <c r="G36" s="2"/>
      <c r="X36" s="2"/>
      <c r="Y36" s="1"/>
      <c r="AA36" s="5"/>
    </row>
    <row r="37" spans="7:27" x14ac:dyDescent="0.25">
      <c r="G37" s="2"/>
      <c r="X37" s="2"/>
      <c r="Y37" s="1"/>
      <c r="AA37" s="5"/>
    </row>
    <row r="38" spans="7:27" x14ac:dyDescent="0.25">
      <c r="G38" s="2"/>
      <c r="T38" s="3"/>
      <c r="X38" s="2"/>
      <c r="Y38" s="1"/>
      <c r="AA38" s="5"/>
    </row>
    <row r="39" spans="7:27" x14ac:dyDescent="0.25">
      <c r="G39" s="2"/>
      <c r="X39" s="2"/>
      <c r="Y39" s="1"/>
      <c r="AA39" s="5"/>
    </row>
    <row r="40" spans="7:27" x14ac:dyDescent="0.25">
      <c r="G40" s="2"/>
      <c r="X40" s="2"/>
      <c r="Y40" s="1"/>
      <c r="AA40" s="5"/>
    </row>
    <row r="41" spans="7:27" x14ac:dyDescent="0.25">
      <c r="G41" s="2"/>
      <c r="X41" s="2"/>
      <c r="Y41" s="1"/>
      <c r="AA41" s="5"/>
    </row>
    <row r="42" spans="7:27" x14ac:dyDescent="0.25">
      <c r="G42" s="2"/>
      <c r="X42" s="2"/>
      <c r="Y42" s="1"/>
      <c r="AA42" s="5"/>
    </row>
    <row r="43" spans="7:27" x14ac:dyDescent="0.25">
      <c r="G43" s="2"/>
      <c r="X43" s="2"/>
      <c r="Y43" s="1"/>
      <c r="AA43" s="5"/>
    </row>
    <row r="44" spans="7:27" x14ac:dyDescent="0.25">
      <c r="G44" s="2"/>
      <c r="X44" s="2"/>
      <c r="Y44" s="1"/>
      <c r="AA44" s="5"/>
    </row>
    <row r="45" spans="7:27" x14ac:dyDescent="0.25">
      <c r="G45" s="2"/>
      <c r="X45" s="2"/>
      <c r="Y45" s="1"/>
      <c r="AA45" s="5"/>
    </row>
    <row r="46" spans="7:27" x14ac:dyDescent="0.25">
      <c r="G46" s="2"/>
      <c r="X46" s="2"/>
      <c r="Y46" s="1"/>
      <c r="AA46" s="5"/>
    </row>
    <row r="47" spans="7:27" x14ac:dyDescent="0.25">
      <c r="G47" s="2"/>
      <c r="X47" s="2"/>
      <c r="Y47" s="1"/>
      <c r="AA47" s="5"/>
    </row>
    <row r="48" spans="7:27" x14ac:dyDescent="0.25">
      <c r="G48" s="2"/>
      <c r="X48" s="2"/>
      <c r="Y48" s="1"/>
      <c r="AA48" s="5"/>
    </row>
    <row r="49" spans="7:27" x14ac:dyDescent="0.25">
      <c r="G49" s="2"/>
      <c r="X49" s="2"/>
      <c r="Y49" s="1"/>
      <c r="AA49" s="5"/>
    </row>
    <row r="50" spans="7:27" x14ac:dyDescent="0.25">
      <c r="G50" s="2"/>
      <c r="X50" s="2"/>
      <c r="Y50" s="1"/>
      <c r="AA50" s="5"/>
    </row>
    <row r="51" spans="7:27" x14ac:dyDescent="0.25">
      <c r="G51" s="2"/>
      <c r="X51" s="2"/>
      <c r="Y51" s="1"/>
      <c r="AA51" s="5"/>
    </row>
    <row r="52" spans="7:27" x14ac:dyDescent="0.25">
      <c r="G52" s="2"/>
      <c r="X52" s="2"/>
      <c r="Y52" s="1"/>
      <c r="AA52" s="5"/>
    </row>
    <row r="53" spans="7:27" x14ac:dyDescent="0.25">
      <c r="G53" s="2"/>
      <c r="X53" s="2"/>
      <c r="Y53" s="1"/>
      <c r="AA53" s="5"/>
    </row>
    <row r="54" spans="7:27" x14ac:dyDescent="0.25">
      <c r="G54" s="2"/>
      <c r="X54" s="2"/>
      <c r="Y54" s="1"/>
      <c r="AA54" s="5"/>
    </row>
    <row r="55" spans="7:27" x14ac:dyDescent="0.25">
      <c r="G55" s="2"/>
      <c r="X55" s="2"/>
      <c r="Y55" s="1"/>
      <c r="AA55" s="5"/>
    </row>
    <row r="56" spans="7:27" x14ac:dyDescent="0.25">
      <c r="G56" s="2"/>
      <c r="X56" s="2"/>
      <c r="Y56" s="1"/>
      <c r="AA56" s="5"/>
    </row>
    <row r="57" spans="7:27" x14ac:dyDescent="0.25">
      <c r="G57" s="2"/>
      <c r="X57" s="2"/>
      <c r="Y57" s="1"/>
      <c r="AA57" s="5"/>
    </row>
    <row r="58" spans="7:27" x14ac:dyDescent="0.25">
      <c r="G58" s="2"/>
      <c r="X58" s="2"/>
      <c r="Y58" s="1"/>
      <c r="AA58" s="5"/>
    </row>
    <row r="59" spans="7:27" x14ac:dyDescent="0.25">
      <c r="G59" s="2"/>
      <c r="X59" s="2"/>
      <c r="Y59" s="1"/>
      <c r="AA59" s="5"/>
    </row>
    <row r="60" spans="7:27" x14ac:dyDescent="0.25">
      <c r="G60" s="2"/>
      <c r="X60" s="2"/>
      <c r="Y60" s="1"/>
      <c r="AA60" s="5"/>
    </row>
    <row r="61" spans="7:27" x14ac:dyDescent="0.25">
      <c r="G61" s="2"/>
      <c r="X61" s="2"/>
      <c r="Y61" s="1"/>
      <c r="AA61" s="5"/>
    </row>
    <row r="62" spans="7:27" x14ac:dyDescent="0.25">
      <c r="G62" s="2"/>
      <c r="X62" s="2"/>
      <c r="Y62" s="1"/>
      <c r="AA62" s="5"/>
    </row>
    <row r="63" spans="7:27" x14ac:dyDescent="0.25">
      <c r="G63" s="2"/>
      <c r="X63" s="2"/>
      <c r="Y63" s="1"/>
      <c r="AA63" s="5"/>
    </row>
    <row r="64" spans="7:27" x14ac:dyDescent="0.25">
      <c r="G64" s="2"/>
      <c r="X64" s="2"/>
      <c r="Y64" s="1"/>
      <c r="AA64" s="5"/>
    </row>
    <row r="65" spans="7:27" x14ac:dyDescent="0.25">
      <c r="X65" s="2"/>
      <c r="Y65" s="1"/>
      <c r="AA65" s="5"/>
    </row>
    <row r="66" spans="7:27" x14ac:dyDescent="0.25">
      <c r="G66" s="2"/>
      <c r="X66" s="2"/>
      <c r="Y66" s="1"/>
      <c r="AA66" s="5"/>
    </row>
    <row r="67" spans="7:27" x14ac:dyDescent="0.25">
      <c r="G67" s="2"/>
      <c r="X67" s="2"/>
      <c r="Y67" s="1"/>
      <c r="AA67" s="5"/>
    </row>
    <row r="68" spans="7:27" x14ac:dyDescent="0.25">
      <c r="G68" s="2"/>
      <c r="X68" s="2"/>
      <c r="Y68" s="1"/>
      <c r="AA68" s="5"/>
    </row>
    <row r="69" spans="7:27" x14ac:dyDescent="0.25">
      <c r="G69" s="2"/>
      <c r="X69" s="2"/>
      <c r="Y69" s="1"/>
      <c r="AA69" s="5"/>
    </row>
    <row r="70" spans="7:27" x14ac:dyDescent="0.25">
      <c r="G70" s="2"/>
      <c r="X70" s="2"/>
      <c r="Y70" s="1"/>
      <c r="AA70" s="5"/>
    </row>
    <row r="71" spans="7:27" x14ac:dyDescent="0.25">
      <c r="G71" s="2"/>
      <c r="X71" s="2"/>
      <c r="Y71" s="1"/>
      <c r="AA71" s="5"/>
    </row>
    <row r="72" spans="7:27" x14ac:dyDescent="0.25">
      <c r="G72" s="2"/>
      <c r="X72" s="2"/>
      <c r="Y72" s="1"/>
      <c r="AA72" s="5"/>
    </row>
    <row r="73" spans="7:27" x14ac:dyDescent="0.25">
      <c r="G73" s="2"/>
      <c r="X73" s="2"/>
      <c r="Y73" s="1"/>
      <c r="AA73" s="5"/>
    </row>
    <row r="74" spans="7:27" x14ac:dyDescent="0.25">
      <c r="G74" s="2"/>
      <c r="X74" s="2"/>
      <c r="Y74" s="1"/>
      <c r="AA74" s="5"/>
    </row>
    <row r="75" spans="7:27" x14ac:dyDescent="0.25">
      <c r="G75" s="2"/>
      <c r="X75" s="2"/>
      <c r="Y75" s="1"/>
      <c r="AA75" s="5"/>
    </row>
    <row r="76" spans="7:27" x14ac:dyDescent="0.25">
      <c r="G76" s="2"/>
      <c r="X76" s="2"/>
      <c r="Y76" s="1"/>
      <c r="AA76" s="5"/>
    </row>
    <row r="77" spans="7:27" x14ac:dyDescent="0.25">
      <c r="G77" s="2"/>
      <c r="X77" s="2"/>
      <c r="Y77" s="1"/>
      <c r="AA77" s="5"/>
    </row>
    <row r="78" spans="7:27" x14ac:dyDescent="0.25">
      <c r="G78" s="2"/>
      <c r="X78" s="2"/>
      <c r="Y78" s="1"/>
      <c r="AA78" s="5"/>
    </row>
    <row r="79" spans="7:27" x14ac:dyDescent="0.25">
      <c r="G79" s="2"/>
      <c r="X79" s="2"/>
      <c r="Y79" s="1"/>
      <c r="AA79" s="5"/>
    </row>
    <row r="80" spans="7:27" x14ac:dyDescent="0.25">
      <c r="G80" s="2"/>
      <c r="X80" s="2"/>
      <c r="Y80" s="1"/>
      <c r="AA80" s="5"/>
    </row>
    <row r="81" spans="7:27" x14ac:dyDescent="0.25">
      <c r="G81" s="2"/>
      <c r="X81" s="2"/>
      <c r="Y81" s="1"/>
      <c r="AA81" s="5"/>
    </row>
    <row r="82" spans="7:27" x14ac:dyDescent="0.25">
      <c r="G82" s="2"/>
      <c r="X82" s="2"/>
      <c r="Y82" s="1"/>
      <c r="AA82" s="5"/>
    </row>
    <row r="83" spans="7:27" x14ac:dyDescent="0.25">
      <c r="G83" s="2"/>
      <c r="X83" s="2"/>
      <c r="Y83" s="1"/>
      <c r="AA83" s="5"/>
    </row>
    <row r="84" spans="7:27" x14ac:dyDescent="0.25">
      <c r="G84" s="2"/>
      <c r="X84" s="2"/>
      <c r="Y84" s="1"/>
      <c r="AA84" s="5"/>
    </row>
    <row r="85" spans="7:27" x14ac:dyDescent="0.25">
      <c r="G85" s="2"/>
      <c r="X85" s="2"/>
      <c r="Y85" s="1"/>
      <c r="AA85" s="5"/>
    </row>
  </sheetData>
  <autoFilter ref="B2:H2">
    <sortState ref="B3:H16">
      <sortCondition descending="1" ref="D2"/>
    </sortState>
  </autoFilter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workbookViewId="0"/>
  </sheetViews>
  <sheetFormatPr baseColWidth="10" defaultRowHeight="15" x14ac:dyDescent="0.25"/>
  <cols>
    <col min="1" max="1" width="53.5703125" customWidth="1"/>
    <col min="4" max="4" width="18.7109375" customWidth="1"/>
    <col min="5" max="5" width="13.7109375" customWidth="1"/>
    <col min="6" max="6" width="14.42578125" bestFit="1" customWidth="1"/>
  </cols>
  <sheetData>
    <row r="1" spans="1:8" ht="15.75" x14ac:dyDescent="0.25">
      <c r="A1" s="62" t="s">
        <v>289</v>
      </c>
      <c r="B1" s="58"/>
      <c r="E1" s="61"/>
      <c r="F1" s="25"/>
    </row>
    <row r="2" spans="1:8" ht="30" x14ac:dyDescent="0.25">
      <c r="B2" s="59" t="s">
        <v>284</v>
      </c>
      <c r="C2" s="59" t="s">
        <v>285</v>
      </c>
      <c r="D2" s="59"/>
      <c r="E2" s="59"/>
    </row>
    <row r="3" spans="1:8" x14ac:dyDescent="0.25">
      <c r="A3" s="3" t="s">
        <v>119</v>
      </c>
      <c r="B3" s="3" t="s">
        <v>288</v>
      </c>
      <c r="C3" s="43">
        <v>0.21985064552142389</v>
      </c>
      <c r="D3" s="25"/>
      <c r="E3" s="25"/>
      <c r="G3" s="60"/>
      <c r="H3" s="4"/>
    </row>
    <row r="4" spans="1:8" x14ac:dyDescent="0.25">
      <c r="A4" s="3" t="s">
        <v>68</v>
      </c>
      <c r="B4" s="3" t="s">
        <v>287</v>
      </c>
      <c r="C4" s="23">
        <v>0.11293923869454822</v>
      </c>
      <c r="D4" s="25"/>
      <c r="E4" s="25"/>
    </row>
    <row r="5" spans="1:8" x14ac:dyDescent="0.25">
      <c r="A5" s="3" t="s">
        <v>74</v>
      </c>
      <c r="B5" s="3" t="s">
        <v>204</v>
      </c>
      <c r="C5" s="23">
        <v>0.10544137703992852</v>
      </c>
      <c r="D5" s="25"/>
      <c r="E5" s="25"/>
    </row>
    <row r="6" spans="1:8" x14ac:dyDescent="0.25">
      <c r="A6" s="3" t="s">
        <v>50</v>
      </c>
      <c r="B6" s="3" t="s">
        <v>247</v>
      </c>
      <c r="C6" s="23">
        <v>0.10003944615966776</v>
      </c>
      <c r="D6" s="25"/>
      <c r="E6" s="25"/>
    </row>
    <row r="7" spans="1:8" x14ac:dyDescent="0.25">
      <c r="A7" s="3" t="s">
        <v>75</v>
      </c>
      <c r="B7" s="3" t="s">
        <v>231</v>
      </c>
      <c r="C7" s="23">
        <v>9.3547142821652399E-2</v>
      </c>
      <c r="D7" s="25"/>
      <c r="E7" s="25"/>
    </row>
    <row r="8" spans="1:8" x14ac:dyDescent="0.25">
      <c r="A8" s="3" t="s">
        <v>91</v>
      </c>
      <c r="B8" s="3" t="s">
        <v>286</v>
      </c>
      <c r="C8" s="23">
        <v>8.6861809094095271E-2</v>
      </c>
      <c r="D8" s="25"/>
      <c r="E8" s="25"/>
    </row>
    <row r="9" spans="1:8" x14ac:dyDescent="0.25">
      <c r="A9" s="3" t="s">
        <v>82</v>
      </c>
      <c r="B9" s="3" t="s">
        <v>233</v>
      </c>
      <c r="C9" s="23">
        <v>8.6568184434722556E-2</v>
      </c>
      <c r="D9" s="25"/>
      <c r="E9" s="25"/>
    </row>
    <row r="10" spans="1:8" x14ac:dyDescent="0.25">
      <c r="A10" s="3" t="s">
        <v>98</v>
      </c>
      <c r="B10" s="3" t="s">
        <v>251</v>
      </c>
      <c r="C10" s="23">
        <v>8.5449851471166391E-2</v>
      </c>
      <c r="D10" s="25"/>
      <c r="E10" s="25"/>
    </row>
    <row r="11" spans="1:8" x14ac:dyDescent="0.25">
      <c r="A11" s="3" t="s">
        <v>51</v>
      </c>
      <c r="B11" s="3" t="s">
        <v>198</v>
      </c>
      <c r="C11" s="23">
        <v>8.1732273635755456E-2</v>
      </c>
      <c r="D11" s="25"/>
      <c r="E11" s="25"/>
    </row>
    <row r="12" spans="1:8" x14ac:dyDescent="0.25">
      <c r="A12" s="3" t="s">
        <v>101</v>
      </c>
      <c r="B12" s="3" t="s">
        <v>244</v>
      </c>
      <c r="C12" s="23">
        <v>7.4621603767471428E-2</v>
      </c>
      <c r="D12" s="25"/>
      <c r="E12" s="25"/>
    </row>
    <row r="13" spans="1:8" x14ac:dyDescent="0.25">
      <c r="A13" s="3" t="s">
        <v>125</v>
      </c>
      <c r="B13" s="3" t="s">
        <v>225</v>
      </c>
      <c r="C13" s="23">
        <v>7.1515227806082618E-2</v>
      </c>
      <c r="D13" s="25"/>
      <c r="E13" s="25"/>
    </row>
    <row r="14" spans="1:8" x14ac:dyDescent="0.25">
      <c r="A14" s="3" t="s">
        <v>72</v>
      </c>
      <c r="B14" s="3" t="s">
        <v>201</v>
      </c>
      <c r="C14" s="23">
        <v>7.0375454425056702E-2</v>
      </c>
      <c r="D14" s="25"/>
      <c r="E14" s="25"/>
    </row>
    <row r="15" spans="1:8" x14ac:dyDescent="0.25">
      <c r="A15" s="3" t="s">
        <v>52</v>
      </c>
      <c r="B15" s="3" t="s">
        <v>202</v>
      </c>
      <c r="C15" s="23">
        <v>6.9941298137163793E-2</v>
      </c>
      <c r="D15" s="25"/>
      <c r="E15" s="25"/>
    </row>
    <row r="16" spans="1:8" x14ac:dyDescent="0.25">
      <c r="A16" t="s">
        <v>108</v>
      </c>
      <c r="B16" t="s">
        <v>248</v>
      </c>
      <c r="C16" s="1">
        <v>6.8805993535150461E-2</v>
      </c>
      <c r="D16" s="2"/>
      <c r="E16" s="2"/>
    </row>
    <row r="17" spans="1:6" x14ac:dyDescent="0.25">
      <c r="A17" t="s">
        <v>77</v>
      </c>
      <c r="B17" t="s">
        <v>228</v>
      </c>
      <c r="C17" s="1">
        <v>6.8609933787769292E-2</v>
      </c>
      <c r="D17" s="2"/>
      <c r="E17" s="2"/>
    </row>
    <row r="18" spans="1:6" x14ac:dyDescent="0.25">
      <c r="D18" s="2"/>
      <c r="E18" s="2"/>
      <c r="F18" s="1"/>
    </row>
    <row r="19" spans="1:6" x14ac:dyDescent="0.25">
      <c r="D19" s="2"/>
      <c r="E19" s="2"/>
      <c r="F19" s="1"/>
    </row>
    <row r="20" spans="1:6" x14ac:dyDescent="0.25">
      <c r="D20" s="2"/>
      <c r="E20" s="2"/>
      <c r="F20" s="1"/>
    </row>
    <row r="21" spans="1:6" x14ac:dyDescent="0.25">
      <c r="D21" s="2"/>
      <c r="E21" s="2"/>
      <c r="F21" s="1"/>
    </row>
    <row r="22" spans="1:6" x14ac:dyDescent="0.25">
      <c r="D22" s="2"/>
      <c r="E22" s="2"/>
      <c r="F22" s="1"/>
    </row>
    <row r="23" spans="1:6" x14ac:dyDescent="0.25">
      <c r="D23" s="2"/>
      <c r="E23" s="2"/>
      <c r="F23" s="1"/>
    </row>
    <row r="24" spans="1:6" x14ac:dyDescent="0.25">
      <c r="D24" s="2"/>
      <c r="E24" s="2"/>
      <c r="F24" s="1"/>
    </row>
    <row r="25" spans="1:6" x14ac:dyDescent="0.25">
      <c r="D25" s="2"/>
      <c r="E25" s="2"/>
      <c r="F25" s="1"/>
    </row>
    <row r="26" spans="1:6" x14ac:dyDescent="0.25">
      <c r="D26" s="2"/>
      <c r="E26" s="2"/>
      <c r="F26" s="1"/>
    </row>
    <row r="27" spans="1:6" x14ac:dyDescent="0.25">
      <c r="D27" s="2"/>
      <c r="E27" s="2"/>
      <c r="F27" s="1"/>
    </row>
    <row r="28" spans="1:6" x14ac:dyDescent="0.25">
      <c r="D28" s="2"/>
      <c r="E28" s="2"/>
      <c r="F28" s="1"/>
    </row>
    <row r="29" spans="1:6" x14ac:dyDescent="0.25">
      <c r="D29" s="2"/>
      <c r="E29" s="2"/>
      <c r="F29" s="1"/>
    </row>
    <row r="30" spans="1:6" x14ac:dyDescent="0.25">
      <c r="D30" s="2"/>
      <c r="E30" s="2"/>
      <c r="F30" s="1"/>
    </row>
    <row r="31" spans="1:6" x14ac:dyDescent="0.25">
      <c r="D31" s="2"/>
      <c r="E31" s="2"/>
      <c r="F31" s="1"/>
    </row>
    <row r="32" spans="1:6" x14ac:dyDescent="0.25">
      <c r="D32" s="2"/>
      <c r="E32" s="2"/>
      <c r="F32" s="1"/>
    </row>
    <row r="33" spans="4:6" x14ac:dyDescent="0.25">
      <c r="D33" s="2"/>
      <c r="E33" s="2"/>
      <c r="F33" s="1"/>
    </row>
    <row r="34" spans="4:6" x14ac:dyDescent="0.25">
      <c r="D34" s="2"/>
      <c r="E34" s="2"/>
      <c r="F34" s="1"/>
    </row>
    <row r="35" spans="4:6" x14ac:dyDescent="0.25">
      <c r="D35" s="2"/>
      <c r="E35" s="2"/>
      <c r="F35" s="1"/>
    </row>
    <row r="36" spans="4:6" x14ac:dyDescent="0.25">
      <c r="D36" s="2"/>
      <c r="E36" s="2"/>
      <c r="F36" s="1"/>
    </row>
    <row r="37" spans="4:6" x14ac:dyDescent="0.25">
      <c r="D37" s="2"/>
      <c r="E37" s="2"/>
      <c r="F37" s="1"/>
    </row>
    <row r="38" spans="4:6" x14ac:dyDescent="0.25">
      <c r="D38" s="2"/>
      <c r="E38" s="2"/>
      <c r="F38" s="1"/>
    </row>
    <row r="39" spans="4:6" x14ac:dyDescent="0.25">
      <c r="D39" s="2"/>
      <c r="E39" s="2"/>
      <c r="F39" s="1"/>
    </row>
    <row r="40" spans="4:6" x14ac:dyDescent="0.25">
      <c r="D40" s="2"/>
      <c r="E40" s="2"/>
      <c r="F40" s="1"/>
    </row>
    <row r="41" spans="4:6" x14ac:dyDescent="0.25">
      <c r="D41" s="2"/>
      <c r="E41" s="2"/>
      <c r="F41" s="1"/>
    </row>
    <row r="42" spans="4:6" x14ac:dyDescent="0.25">
      <c r="D42" s="2"/>
      <c r="E42" s="2"/>
      <c r="F42" s="1"/>
    </row>
    <row r="43" spans="4:6" x14ac:dyDescent="0.25">
      <c r="D43" s="2"/>
      <c r="E43" s="2"/>
      <c r="F43" s="1"/>
    </row>
    <row r="44" spans="4:6" x14ac:dyDescent="0.25">
      <c r="D44" s="2"/>
      <c r="E44" s="2"/>
      <c r="F44" s="1"/>
    </row>
    <row r="45" spans="4:6" x14ac:dyDescent="0.25">
      <c r="D45" s="2"/>
      <c r="E45" s="2"/>
      <c r="F45" s="1"/>
    </row>
    <row r="46" spans="4:6" x14ac:dyDescent="0.25">
      <c r="D46" s="2"/>
      <c r="E46" s="2"/>
      <c r="F46" s="1"/>
    </row>
    <row r="47" spans="4:6" x14ac:dyDescent="0.25">
      <c r="D47" s="2"/>
      <c r="E47" s="2"/>
      <c r="F47" s="1"/>
    </row>
    <row r="48" spans="4:6" x14ac:dyDescent="0.25">
      <c r="D48" s="2"/>
      <c r="E48" s="2"/>
      <c r="F48" s="1"/>
    </row>
    <row r="49" spans="4:6" x14ac:dyDescent="0.25">
      <c r="D49" s="2"/>
      <c r="E49" s="2"/>
      <c r="F49" s="1"/>
    </row>
    <row r="50" spans="4:6" x14ac:dyDescent="0.25">
      <c r="D50" s="2"/>
      <c r="E50" s="2"/>
      <c r="F50" s="1"/>
    </row>
    <row r="51" spans="4:6" x14ac:dyDescent="0.25">
      <c r="D51" s="2"/>
      <c r="E51" s="2"/>
      <c r="F51" s="1"/>
    </row>
    <row r="52" spans="4:6" x14ac:dyDescent="0.25">
      <c r="D52" s="2"/>
      <c r="E52" s="2"/>
      <c r="F52" s="1"/>
    </row>
    <row r="53" spans="4:6" x14ac:dyDescent="0.25">
      <c r="D53" s="2"/>
      <c r="E53" s="2"/>
      <c r="F53" s="1"/>
    </row>
    <row r="54" spans="4:6" x14ac:dyDescent="0.25">
      <c r="D54" s="2"/>
      <c r="E54" s="2"/>
      <c r="F54" s="1"/>
    </row>
    <row r="55" spans="4:6" x14ac:dyDescent="0.25">
      <c r="D55" s="2"/>
      <c r="E55" s="2"/>
      <c r="F55" s="1"/>
    </row>
    <row r="56" spans="4:6" x14ac:dyDescent="0.25">
      <c r="D56" s="2"/>
      <c r="E56" s="2"/>
      <c r="F56" s="1"/>
    </row>
    <row r="57" spans="4:6" x14ac:dyDescent="0.25">
      <c r="D57" s="2"/>
      <c r="E57" s="2"/>
      <c r="F57" s="1"/>
    </row>
    <row r="58" spans="4:6" x14ac:dyDescent="0.25">
      <c r="D58" s="2"/>
      <c r="E58" s="2"/>
      <c r="F58" s="1"/>
    </row>
    <row r="59" spans="4:6" x14ac:dyDescent="0.25">
      <c r="D59" s="2"/>
      <c r="E59" s="2"/>
      <c r="F59" s="1"/>
    </row>
    <row r="60" spans="4:6" x14ac:dyDescent="0.25">
      <c r="D60" s="2"/>
      <c r="E60" s="2"/>
      <c r="F60" s="1"/>
    </row>
    <row r="61" spans="4:6" x14ac:dyDescent="0.25">
      <c r="D61" s="2"/>
      <c r="E61" s="2"/>
      <c r="F61" s="1"/>
    </row>
    <row r="62" spans="4:6" x14ac:dyDescent="0.25">
      <c r="D62" s="2"/>
      <c r="E62" s="2"/>
      <c r="F62" s="1"/>
    </row>
    <row r="63" spans="4:6" x14ac:dyDescent="0.25">
      <c r="D63" s="2"/>
      <c r="E63" s="2"/>
      <c r="F63" s="1"/>
    </row>
    <row r="64" spans="4:6" x14ac:dyDescent="0.25">
      <c r="D64" s="2"/>
      <c r="E64" s="2"/>
      <c r="F64" s="1"/>
    </row>
    <row r="65" spans="4:6" x14ac:dyDescent="0.25">
      <c r="D65" s="2"/>
      <c r="E65" s="2"/>
      <c r="F65" s="1"/>
    </row>
    <row r="66" spans="4:6" x14ac:dyDescent="0.25">
      <c r="D66" s="2"/>
      <c r="E66" s="2"/>
      <c r="F66" s="1"/>
    </row>
    <row r="67" spans="4:6" x14ac:dyDescent="0.25">
      <c r="D67" s="2"/>
      <c r="E67" s="2"/>
      <c r="F67" s="1"/>
    </row>
    <row r="68" spans="4:6" x14ac:dyDescent="0.25">
      <c r="D68" s="2"/>
      <c r="E68" s="2"/>
      <c r="F68" s="1"/>
    </row>
    <row r="69" spans="4:6" x14ac:dyDescent="0.25">
      <c r="D69" s="2"/>
      <c r="E69" s="2"/>
      <c r="F69" s="1"/>
    </row>
    <row r="70" spans="4:6" x14ac:dyDescent="0.25">
      <c r="D70" s="2"/>
      <c r="E70" s="2"/>
      <c r="F70" s="1"/>
    </row>
    <row r="71" spans="4:6" x14ac:dyDescent="0.25">
      <c r="D71" s="2"/>
      <c r="E71" s="2"/>
      <c r="F71" s="1"/>
    </row>
    <row r="72" spans="4:6" x14ac:dyDescent="0.25">
      <c r="D72" s="2"/>
      <c r="E72" s="2"/>
      <c r="F72" s="1"/>
    </row>
    <row r="73" spans="4:6" x14ac:dyDescent="0.25">
      <c r="D73" s="2"/>
      <c r="E73" s="2"/>
      <c r="F73" s="1"/>
    </row>
    <row r="74" spans="4:6" x14ac:dyDescent="0.25">
      <c r="D74" s="2"/>
      <c r="E74" s="2"/>
      <c r="F74" s="1"/>
    </row>
    <row r="75" spans="4:6" x14ac:dyDescent="0.25">
      <c r="D75" s="2"/>
      <c r="E75" s="2"/>
      <c r="F75" s="1"/>
    </row>
    <row r="76" spans="4:6" x14ac:dyDescent="0.25">
      <c r="D76" s="2"/>
      <c r="E76" s="2"/>
      <c r="F76" s="1"/>
    </row>
    <row r="77" spans="4:6" x14ac:dyDescent="0.25">
      <c r="D77" s="2"/>
      <c r="E77" s="2"/>
      <c r="F77" s="1"/>
    </row>
    <row r="78" spans="4:6" x14ac:dyDescent="0.25">
      <c r="D78" s="2"/>
      <c r="E78" s="2"/>
      <c r="F78" s="1"/>
    </row>
    <row r="79" spans="4:6" x14ac:dyDescent="0.25">
      <c r="D79" s="2"/>
      <c r="E79" s="2"/>
      <c r="F79" s="1"/>
    </row>
    <row r="80" spans="4:6" x14ac:dyDescent="0.25">
      <c r="D80" s="2"/>
      <c r="E80" s="2"/>
      <c r="F80" s="1"/>
    </row>
    <row r="81" spans="4:6" x14ac:dyDescent="0.25">
      <c r="D81" s="2"/>
      <c r="E81" s="2"/>
      <c r="F81" s="1"/>
    </row>
    <row r="82" spans="4:6" x14ac:dyDescent="0.25">
      <c r="D82" s="2"/>
      <c r="E82" s="2"/>
      <c r="F82" s="1"/>
    </row>
    <row r="83" spans="4:6" x14ac:dyDescent="0.25">
      <c r="D83" s="2"/>
      <c r="E83" s="2"/>
      <c r="F83" s="1"/>
    </row>
    <row r="84" spans="4:6" x14ac:dyDescent="0.25">
      <c r="D84" s="2"/>
      <c r="E84" s="2"/>
      <c r="F84" s="1"/>
    </row>
    <row r="85" spans="4:6" x14ac:dyDescent="0.25">
      <c r="D85" s="2"/>
      <c r="E85" s="2"/>
      <c r="F85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47</vt:i4>
      </vt:variant>
    </vt:vector>
  </HeadingPairs>
  <TitlesOfParts>
    <vt:vector size="47" baseType="lpstr">
      <vt:lpstr>Dés par région</vt:lpstr>
      <vt:lpstr>Evo dynamique emploi régional</vt:lpstr>
      <vt:lpstr>Evo emploi selon profil régions</vt:lpstr>
      <vt:lpstr>Décompo evo emploi</vt:lpstr>
      <vt:lpstr>MetiersAgr&amp;Ind</vt:lpstr>
      <vt:lpstr>SpherePres&amp;Prod</vt:lpstr>
      <vt:lpstr>BDR par région</vt:lpstr>
      <vt:lpstr>Jeunes deb par région</vt:lpstr>
      <vt:lpstr>Top 15 mob régionale</vt:lpstr>
      <vt:lpstr>Mob géo 2 par région</vt:lpstr>
      <vt:lpstr>Feuil2</vt:lpstr>
      <vt:lpstr>Aides à dom_sans tension</vt:lpstr>
      <vt:lpstr>Aides à dom_avec tension</vt:lpstr>
      <vt:lpstr>Techniciens B&amp;A</vt:lpstr>
      <vt:lpstr>OQ manutention</vt:lpstr>
      <vt:lpstr>Infirmiers</vt:lpstr>
      <vt:lpstr>Ingé en linformatique</vt:lpstr>
      <vt:lpstr>Décompo évo taux mob régionale</vt:lpstr>
      <vt:lpstr>Créa par région</vt:lpstr>
      <vt:lpstr>Mob géo par région</vt:lpstr>
      <vt:lpstr>dés en pct par FAP</vt:lpstr>
      <vt:lpstr>Dés Occitanie</vt:lpstr>
      <vt:lpstr>Dés IDF</vt:lpstr>
      <vt:lpstr>Dés Bretagne</vt:lpstr>
      <vt:lpstr>Dés BFC</vt:lpstr>
      <vt:lpstr>Dés NA</vt:lpstr>
      <vt:lpstr>données NAT</vt:lpstr>
      <vt:lpstr>Dés par région_métier2</vt:lpstr>
      <vt:lpstr>Dés par région_métier3</vt:lpstr>
      <vt:lpstr>Dés par région_domaine1</vt:lpstr>
      <vt:lpstr>Dés par région_métier5</vt:lpstr>
      <vt:lpstr>Dés par région_métier6</vt:lpstr>
      <vt:lpstr>Dés par région_métier7</vt:lpstr>
      <vt:lpstr>Dés par région_métier9</vt:lpstr>
      <vt:lpstr>Dés par région_métier11</vt:lpstr>
      <vt:lpstr>Dés par région_métier12</vt:lpstr>
      <vt:lpstr>Dés par région_métier13</vt:lpstr>
      <vt:lpstr>Dés par région_métier14</vt:lpstr>
      <vt:lpstr>Dés par région_métier16</vt:lpstr>
      <vt:lpstr>Dés par région_métier17</vt:lpstr>
      <vt:lpstr>Dés par région_métier19</vt:lpstr>
      <vt:lpstr>Dés par région_métier20</vt:lpstr>
      <vt:lpstr>Dés par région_métier21</vt:lpstr>
      <vt:lpstr>Dés par région_métier22</vt:lpstr>
      <vt:lpstr>Dés par région_métier24</vt:lpstr>
      <vt:lpstr>Dés par région_métier25</vt:lpstr>
      <vt:lpstr>tensions</vt:lpstr>
    </vt:vector>
  </TitlesOfParts>
  <Company>SPM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REY Martin</dc:creator>
  <cp:lastModifiedBy>CARE Gladys</cp:lastModifiedBy>
  <dcterms:created xsi:type="dcterms:W3CDTF">2020-01-07T09:07:10Z</dcterms:created>
  <dcterms:modified xsi:type="dcterms:W3CDTF">2023-01-23T18:04:36Z</dcterms:modified>
</cp:coreProperties>
</file>