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60" windowWidth="14265" windowHeight="8580" activeTab="2"/>
  </bookViews>
  <sheets>
    <sheet name="Graphiques" sheetId="12" r:id="rId1"/>
    <sheet name="Inputs" sheetId="8" r:id="rId2"/>
    <sheet name="Calcul SE" sheetId="10" r:id="rId3"/>
  </sheets>
  <externalReferences>
    <externalReference r:id="rId4"/>
  </externalReferences>
  <definedNames>
    <definedName name="Currency">[1]Inputs!$D$6</definedName>
  </definedNames>
  <calcPr calcId="145621" iterate="1"/>
</workbook>
</file>

<file path=xl/calcChain.xml><?xml version="1.0" encoding="utf-8"?>
<calcChain xmlns="http://schemas.openxmlformats.org/spreadsheetml/2006/main">
  <c r="C5" i="8" l="1"/>
  <c r="C8" i="8" l="1"/>
  <c r="C6" i="8"/>
  <c r="E9" i="8" l="1"/>
  <c r="E7" i="8"/>
  <c r="F7" i="8" l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I7" i="8" s="1"/>
  <c r="AJ7" i="8" s="1"/>
  <c r="AK7" i="8" s="1"/>
  <c r="AL7" i="8" s="1"/>
  <c r="AM7" i="8" s="1"/>
  <c r="F9" i="8"/>
  <c r="E10" i="8"/>
  <c r="C7" i="8" l="1"/>
  <c r="G9" i="8"/>
  <c r="H9" i="8" s="1"/>
  <c r="F10" i="8"/>
  <c r="G10" i="8" l="1"/>
  <c r="I9" i="8"/>
  <c r="H10" i="8"/>
  <c r="J9" i="8" l="1"/>
  <c r="I10" i="8"/>
  <c r="K9" i="8" l="1"/>
  <c r="J10" i="8"/>
  <c r="L9" i="8" l="1"/>
  <c r="K10" i="8"/>
  <c r="M9" i="8" l="1"/>
  <c r="L10" i="8"/>
  <c r="N9" i="8" l="1"/>
  <c r="M10" i="8"/>
  <c r="O9" i="8" l="1"/>
  <c r="N10" i="8"/>
  <c r="P9" i="8" l="1"/>
  <c r="O10" i="8"/>
  <c r="Q9" i="8" l="1"/>
  <c r="P10" i="8"/>
  <c r="R9" i="8" l="1"/>
  <c r="Q10" i="8"/>
  <c r="S9" i="8" l="1"/>
  <c r="R10" i="8"/>
  <c r="T9" i="8" l="1"/>
  <c r="S10" i="8"/>
  <c r="U9" i="8" l="1"/>
  <c r="T10" i="8"/>
  <c r="V9" i="8" l="1"/>
  <c r="U10" i="8"/>
  <c r="W9" i="8" l="1"/>
  <c r="V10" i="8"/>
  <c r="X9" i="8" l="1"/>
  <c r="W10" i="8"/>
  <c r="Y9" i="8" l="1"/>
  <c r="X10" i="8"/>
  <c r="Z9" i="8" l="1"/>
  <c r="Y10" i="8"/>
  <c r="AA9" i="8" l="1"/>
  <c r="Z10" i="8"/>
  <c r="AB9" i="8" l="1"/>
  <c r="AA10" i="8"/>
  <c r="AC9" i="8" l="1"/>
  <c r="AB10" i="8"/>
  <c r="AD9" i="8" l="1"/>
  <c r="AC10" i="8"/>
  <c r="AE9" i="8" l="1"/>
  <c r="AD10" i="8"/>
  <c r="AF9" i="8" l="1"/>
  <c r="AE10" i="8"/>
  <c r="AG9" i="8" l="1"/>
  <c r="AF10" i="8"/>
  <c r="AH9" i="8" l="1"/>
  <c r="AI9" i="8" s="1"/>
  <c r="AG10" i="8"/>
  <c r="AI10" i="8" l="1"/>
  <c r="AJ9" i="8"/>
  <c r="AH10" i="8"/>
  <c r="AJ10" i="8" l="1"/>
  <c r="AK9" i="8"/>
  <c r="AK10" i="8" l="1"/>
  <c r="AL9" i="8"/>
  <c r="AL10" i="8" l="1"/>
  <c r="AM9" i="8"/>
  <c r="C9" i="8" s="1"/>
  <c r="AM10" i="8" l="1"/>
  <c r="C10" i="8" s="1"/>
  <c r="E4" i="8" l="1"/>
  <c r="F4" i="8" l="1"/>
  <c r="G4" i="8" l="1"/>
  <c r="H4" i="8" l="1"/>
  <c r="I4" i="8" l="1"/>
  <c r="J4" i="8" l="1"/>
  <c r="K4" i="8" l="1"/>
  <c r="L4" i="8" l="1"/>
  <c r="M4" i="8" l="1"/>
  <c r="N4" i="8" l="1"/>
  <c r="O4" i="8" l="1"/>
  <c r="P4" i="8" l="1"/>
  <c r="Q4" i="8" l="1"/>
  <c r="R4" i="8" l="1"/>
  <c r="S4" i="8" l="1"/>
  <c r="T4" i="8" l="1"/>
  <c r="U4" i="8" l="1"/>
  <c r="V4" i="8" l="1"/>
  <c r="W4" i="8" l="1"/>
  <c r="X4" i="8" l="1"/>
  <c r="Y4" i="8" l="1"/>
  <c r="Z4" i="8" l="1"/>
  <c r="AA4" i="8" l="1"/>
  <c r="AB4" i="8" l="1"/>
  <c r="AC4" i="8" l="1"/>
  <c r="AD4" i="8" l="1"/>
  <c r="AE4" i="8" l="1"/>
  <c r="AF4" i="8" l="1"/>
  <c r="AG4" i="8" l="1"/>
  <c r="AH4" i="8" l="1"/>
  <c r="AI4" i="8" l="1"/>
  <c r="AJ4" i="8" l="1"/>
  <c r="AK4" i="8" l="1"/>
  <c r="AL4" i="8" l="1"/>
  <c r="C36" i="10" l="1"/>
  <c r="C49" i="10"/>
  <c r="C30" i="10"/>
  <c r="C26" i="10"/>
  <c r="C39" i="10"/>
  <c r="C58" i="10"/>
  <c r="C10" i="10"/>
  <c r="C35" i="10"/>
  <c r="C57" i="10"/>
  <c r="C13" i="10"/>
  <c r="C38" i="10"/>
  <c r="AM4" i="8"/>
  <c r="C56" i="10" l="1"/>
  <c r="C34" i="10"/>
  <c r="C37" i="10"/>
  <c r="C12" i="10"/>
  <c r="C14" i="10"/>
  <c r="C29" i="10"/>
  <c r="C31" i="10"/>
  <c r="C11" i="10"/>
  <c r="C40" i="10" l="1"/>
  <c r="C15" i="10"/>
  <c r="C9" i="10"/>
  <c r="C44" i="10"/>
  <c r="C53" i="10"/>
  <c r="C54" i="10"/>
  <c r="C18" i="10" l="1"/>
  <c r="C19" i="10"/>
  <c r="C43" i="10"/>
  <c r="C45" i="10" l="1"/>
  <c r="C42" i="10"/>
  <c r="C20" i="10" l="1"/>
  <c r="C17" i="10"/>
  <c r="C50" i="10" l="1"/>
  <c r="C48" i="10" l="1"/>
  <c r="C25" i="10"/>
  <c r="C27" i="10"/>
  <c r="C41" i="10" l="1"/>
  <c r="C46" i="10" l="1"/>
  <c r="B4" i="10"/>
  <c r="C16" i="10"/>
  <c r="C21" i="10" l="1"/>
  <c r="B3" i="10" s="1"/>
  <c r="B6" i="10" l="1"/>
  <c r="B5" i="10"/>
</calcChain>
</file>

<file path=xl/sharedStrings.xml><?xml version="1.0" encoding="utf-8"?>
<sst xmlns="http://schemas.openxmlformats.org/spreadsheetml/2006/main" count="122" uniqueCount="44">
  <si>
    <t>Unité</t>
  </si>
  <si>
    <t>%</t>
  </si>
  <si>
    <t>Coût d'opportunité des fonds publics</t>
  </si>
  <si>
    <t>Total</t>
  </si>
  <si>
    <t>Nombre de lignes principales</t>
  </si>
  <si>
    <t>Nombre de nouvelles prises raccordables</t>
  </si>
  <si>
    <t>Cumul des prises raccordables</t>
  </si>
  <si>
    <t>Nombre de prises raccordées</t>
  </si>
  <si>
    <t>Coût d'exploitation</t>
  </si>
  <si>
    <t>Projet THD</t>
  </si>
  <si>
    <t>Cumul des prises raccordées</t>
  </si>
  <si>
    <t>prises</t>
  </si>
  <si>
    <t>Recettes de commercialisation</t>
  </si>
  <si>
    <t>Subvention publique</t>
  </si>
  <si>
    <t>Total des coûts</t>
  </si>
  <si>
    <t>Coût d'investissement</t>
  </si>
  <si>
    <t>Surplus net des consommateurs</t>
  </si>
  <si>
    <t>€2015</t>
  </si>
  <si>
    <t>Montants non actualisés</t>
  </si>
  <si>
    <t>VAN SE</t>
  </si>
  <si>
    <t>TRI</t>
  </si>
  <si>
    <t>Total bénéfice-coût</t>
  </si>
  <si>
    <t>VAN SE/€ investi</t>
  </si>
  <si>
    <t>VAN SE/€ public dépensé</t>
  </si>
  <si>
    <t>VAN SE cumulée</t>
  </si>
  <si>
    <t>Taux de raccordement = prises raccodrées / prises raccordables de l'année N</t>
  </si>
  <si>
    <t>Sans la montée en charge des gains en VA en 4 ans</t>
  </si>
  <si>
    <t xml:space="preserve">Surplus net des entreprises </t>
  </si>
  <si>
    <t>Surplus net des services publics</t>
  </si>
  <si>
    <t>Opérateur de gros : recettes de commercialisation</t>
  </si>
  <si>
    <t>Option de référence</t>
  </si>
  <si>
    <t>Option de projet</t>
  </si>
  <si>
    <t>Total des surplus</t>
  </si>
  <si>
    <t>VAN SE actualisée au taux de 4,5% à l'année 2015</t>
  </si>
  <si>
    <t>M€2015</t>
  </si>
  <si>
    <t>Calcul socioéconomique en différentiel et en € constant d'€2015</t>
  </si>
  <si>
    <t>Montants actualisés à 4,5%</t>
  </si>
  <si>
    <t>Graphique 1 - Nombre de prises raccordables et raccordées</t>
  </si>
  <si>
    <t>Graphique 2 - Evolution des valeurs non actualisées</t>
  </si>
  <si>
    <r>
      <t xml:space="preserve">Graphique 3 - </t>
    </r>
    <r>
      <rPr>
        <b/>
        <sz val="11"/>
        <color theme="1"/>
        <rFont val="Arial"/>
        <family val="2"/>
      </rPr>
      <t>É</t>
    </r>
    <r>
      <rPr>
        <b/>
        <sz val="11"/>
        <color theme="1"/>
        <rFont val="Calibri"/>
        <family val="2"/>
        <scheme val="minor"/>
      </rPr>
      <t>volution des valeurs non actualisées</t>
    </r>
  </si>
  <si>
    <r>
      <t xml:space="preserve">Graphique 4 - </t>
    </r>
    <r>
      <rPr>
        <b/>
        <sz val="11"/>
        <color theme="1"/>
        <rFont val="Arial"/>
        <family val="2"/>
      </rPr>
      <t>É</t>
    </r>
    <r>
      <rPr>
        <b/>
        <sz val="11"/>
        <color theme="1"/>
        <rFont val="Calibri"/>
        <family val="2"/>
        <scheme val="minor"/>
      </rPr>
      <t>volution de la VAN SE cumulée</t>
    </r>
  </si>
  <si>
    <t>Source : Dossier du projet</t>
  </si>
  <si>
    <t>Source : Calcul France Stratégie</t>
  </si>
  <si>
    <t>pour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</si>
</sst>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[Red]\-#,##0_);0_);@_)"/>
    <numFmt numFmtId="165" formatCode="0.0%"/>
    <numFmt numFmtId="166" formatCode="#,##0%;[Red]\-#,##0%;0%;@_)"/>
    <numFmt numFmtId="167" formatCode="#,##0.0"/>
    <numFmt numFmtId="168" formatCode="0.0"/>
    <numFmt numFmtId="169" formatCode="_-* #,##0.00\ [$€-1]_-;\-* #,##0.00\ [$€-1]_-;_-* \-??\ [$€-1]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vertical="center"/>
    </xf>
    <xf numFmtId="0" fontId="4" fillId="0" borderId="1" applyNumberFormat="0" applyAlignment="0">
      <alignment vertical="center"/>
      <protection locked="0"/>
    </xf>
    <xf numFmtId="0" fontId="4" fillId="0" borderId="2" applyNumberFormat="0" applyAlignment="0">
      <alignment vertical="center"/>
      <protection locked="0"/>
    </xf>
    <xf numFmtId="164" fontId="4" fillId="3" borderId="2" applyNumberFormat="0" applyAlignment="0">
      <alignment vertical="center"/>
      <protection locked="0"/>
    </xf>
    <xf numFmtId="0" fontId="4" fillId="4" borderId="0" applyNumberFormat="0" applyAlignment="0">
      <alignment vertical="center"/>
    </xf>
    <xf numFmtId="0" fontId="4" fillId="0" borderId="3" applyNumberFormat="0" applyAlignment="0">
      <alignment vertical="center"/>
    </xf>
    <xf numFmtId="0" fontId="3" fillId="2" borderId="0" applyNumberFormat="0">
      <alignment horizontal="centerContinuous" vertical="top"/>
    </xf>
    <xf numFmtId="166" fontId="4" fillId="0" borderId="0" applyFont="0" applyFill="0" applyBorder="0" applyAlignment="0" applyProtection="0">
      <alignment horizontal="right" vertical="center"/>
    </xf>
    <xf numFmtId="169" fontId="6" fillId="0" borderId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0" fillId="0" borderId="0" xfId="0" applyFont="1"/>
    <xf numFmtId="0" fontId="0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5" fillId="6" borderId="4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165" fontId="0" fillId="0" borderId="4" xfId="1" applyNumberFormat="1" applyFont="1" applyBorder="1"/>
    <xf numFmtId="165" fontId="0" fillId="0" borderId="4" xfId="1" applyNumberFormat="1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3" fontId="0" fillId="0" borderId="4" xfId="0" applyNumberFormat="1" applyFont="1" applyBorder="1"/>
    <xf numFmtId="0" fontId="0" fillId="0" borderId="0" xfId="0"/>
    <xf numFmtId="168" fontId="0" fillId="0" borderId="4" xfId="0" applyNumberFormat="1" applyFont="1" applyBorder="1"/>
    <xf numFmtId="0" fontId="5" fillId="0" borderId="5" xfId="0" applyFont="1" applyBorder="1"/>
    <xf numFmtId="167" fontId="0" fillId="0" borderId="4" xfId="0" applyNumberFormat="1" applyFont="1" applyBorder="1"/>
    <xf numFmtId="0" fontId="5" fillId="6" borderId="7" xfId="0" applyFont="1" applyFill="1" applyBorder="1"/>
    <xf numFmtId="0" fontId="0" fillId="6" borderId="8" xfId="0" applyFont="1" applyFill="1" applyBorder="1"/>
    <xf numFmtId="0" fontId="0" fillId="6" borderId="5" xfId="0" applyFont="1" applyFill="1" applyBorder="1"/>
    <xf numFmtId="167" fontId="0" fillId="0" borderId="6" xfId="0" applyNumberFormat="1" applyFont="1" applyBorder="1"/>
    <xf numFmtId="168" fontId="0" fillId="0" borderId="4" xfId="0" applyNumberFormat="1" applyBorder="1"/>
    <xf numFmtId="167" fontId="5" fillId="0" borderId="4" xfId="0" applyNumberFormat="1" applyFont="1" applyBorder="1"/>
    <xf numFmtId="168" fontId="5" fillId="0" borderId="4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5" fillId="5" borderId="4" xfId="0" applyFont="1" applyFill="1" applyBorder="1"/>
    <xf numFmtId="0" fontId="0" fillId="0" borderId="0" xfId="0"/>
    <xf numFmtId="0" fontId="0" fillId="0" borderId="0" xfId="0"/>
    <xf numFmtId="0" fontId="0" fillId="0" borderId="4" xfId="0" applyBorder="1"/>
    <xf numFmtId="0" fontId="0" fillId="0" borderId="9" xfId="0" applyBorder="1"/>
    <xf numFmtId="0" fontId="0" fillId="0" borderId="6" xfId="0" applyBorder="1"/>
    <xf numFmtId="0" fontId="0" fillId="0" borderId="4" xfId="0" applyFill="1" applyBorder="1"/>
    <xf numFmtId="0" fontId="0" fillId="0" borderId="4" xfId="0" applyFont="1" applyBorder="1" applyAlignment="1">
      <alignment horizontal="left"/>
    </xf>
    <xf numFmtId="168" fontId="0" fillId="0" borderId="0" xfId="0" applyNumberForma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/>
    <xf numFmtId="0" fontId="0" fillId="0" borderId="0" xfId="0"/>
    <xf numFmtId="0" fontId="0" fillId="0" borderId="0" xfId="0"/>
    <xf numFmtId="165" fontId="0" fillId="0" borderId="4" xfId="0" applyNumberFormat="1" applyFont="1" applyBorder="1"/>
    <xf numFmtId="3" fontId="7" fillId="0" borderId="4" xfId="0" applyNumberFormat="1" applyFont="1" applyBorder="1"/>
    <xf numFmtId="3" fontId="8" fillId="0" borderId="4" xfId="0" applyNumberFormat="1" applyFont="1" applyBorder="1"/>
    <xf numFmtId="0" fontId="8" fillId="0" borderId="4" xfId="0" applyFont="1" applyBorder="1"/>
    <xf numFmtId="3" fontId="9" fillId="0" borderId="4" xfId="0" applyNumberFormat="1" applyFont="1" applyBorder="1"/>
    <xf numFmtId="0" fontId="5" fillId="5" borderId="0" xfId="0" applyFont="1" applyFill="1"/>
    <xf numFmtId="0" fontId="0" fillId="5" borderId="0" xfId="0" applyFill="1"/>
    <xf numFmtId="0" fontId="5" fillId="0" borderId="0" xfId="0" applyFont="1" applyFill="1"/>
    <xf numFmtId="0" fontId="0" fillId="0" borderId="0" xfId="0" applyFill="1"/>
  </cellXfs>
  <cellStyles count="11">
    <cellStyle name="Column label (no wrap)" xfId="8"/>
    <cellStyle name="Euro" xfId="10"/>
    <cellStyle name="H0" xfId="2"/>
    <cellStyle name="Input calculation" xfId="7"/>
    <cellStyle name="Input data" xfId="4"/>
    <cellStyle name="Input estimate" xfId="5"/>
    <cellStyle name="Input link" xfId="6"/>
    <cellStyle name="Input parameter" xfId="3"/>
    <cellStyle name="Normal" xfId="0" builtinId="0"/>
    <cellStyle name="Percentage" xfId="9"/>
    <cellStyle name="Pourcentage" xfId="1" builtinId="5"/>
  </cellStyles>
  <dxfs count="0"/>
  <tableStyles count="0" defaultTableStyle="TableStyleMedium2" defaultPivotStyle="PivotStyleLight16"/>
  <colors>
    <mruColors>
      <color rgb="FF009FE3"/>
      <color rgb="FF312783"/>
      <color rgb="FF68B43A"/>
      <color rgb="FFF08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10662586390676E-2"/>
          <c:y val="0.10256613606752393"/>
          <c:w val="0.88170087909317008"/>
          <c:h val="0.74994668831863642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009FE3"/>
              </a:solidFill>
            </a:ln>
          </c:spPr>
          <c:marker>
            <c:spPr>
              <a:solidFill>
                <a:srgbClr val="009FE3"/>
              </a:solidFill>
              <a:ln>
                <a:noFill/>
              </a:ln>
            </c:spPr>
          </c:marker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SE'!$D$23:$AM$23</c:f>
              <c:numCache>
                <c:formatCode>0.0</c:formatCode>
                <c:ptCount val="36"/>
                <c:pt idx="0">
                  <c:v>-9.6266683657798051</c:v>
                </c:pt>
                <c:pt idx="1">
                  <c:v>-54.022343963973626</c:v>
                </c:pt>
                <c:pt idx="2">
                  <c:v>-178.55691528684443</c:v>
                </c:pt>
                <c:pt idx="3">
                  <c:v>-324.06135713758135</c:v>
                </c:pt>
                <c:pt idx="4">
                  <c:v>-454.57953556739216</c:v>
                </c:pt>
                <c:pt idx="5">
                  <c:v>-577.00539663023244</c:v>
                </c:pt>
                <c:pt idx="6">
                  <c:v>-590.58915093842813</c:v>
                </c:pt>
                <c:pt idx="7">
                  <c:v>-595.65232343496189</c:v>
                </c:pt>
                <c:pt idx="8">
                  <c:v>-590.66418615667942</c:v>
                </c:pt>
                <c:pt idx="9">
                  <c:v>-574.3689229193219</c:v>
                </c:pt>
                <c:pt idx="10">
                  <c:v>-545.01235309317497</c:v>
                </c:pt>
                <c:pt idx="11">
                  <c:v>-505.12356654354539</c:v>
                </c:pt>
                <c:pt idx="12">
                  <c:v>-458.20718042500675</c:v>
                </c:pt>
                <c:pt idx="13">
                  <c:v>-407.28535682298008</c:v>
                </c:pt>
                <c:pt idx="14">
                  <c:v>-354.75286920736164</c:v>
                </c:pt>
                <c:pt idx="15">
                  <c:v>-301.61006845373299</c:v>
                </c:pt>
                <c:pt idx="16">
                  <c:v>-248.39150905932681</c:v>
                </c:pt>
                <c:pt idx="17">
                  <c:v>-195.6781967633934</c:v>
                </c:pt>
                <c:pt idx="18">
                  <c:v>-143.7047988581719</c:v>
                </c:pt>
                <c:pt idx="19">
                  <c:v>-92.474177368263668</c:v>
                </c:pt>
                <c:pt idx="20">
                  <c:v>-42.119608877559514</c:v>
                </c:pt>
                <c:pt idx="21">
                  <c:v>7.2338719582424744</c:v>
                </c:pt>
                <c:pt idx="22">
                  <c:v>55.694579475894898</c:v>
                </c:pt>
                <c:pt idx="23">
                  <c:v>103.23685352191809</c:v>
                </c:pt>
                <c:pt idx="24">
                  <c:v>149.86998291845708</c:v>
                </c:pt>
                <c:pt idx="25">
                  <c:v>195.49205046299886</c:v>
                </c:pt>
                <c:pt idx="26">
                  <c:v>240.04368443645015</c:v>
                </c:pt>
                <c:pt idx="27">
                  <c:v>283.53926872916583</c:v>
                </c:pt>
                <c:pt idx="28">
                  <c:v>325.99436630475407</c:v>
                </c:pt>
                <c:pt idx="29">
                  <c:v>367.42843489327367</c:v>
                </c:pt>
                <c:pt idx="30">
                  <c:v>407.86070557624322</c:v>
                </c:pt>
                <c:pt idx="31">
                  <c:v>447.30886766174683</c:v>
                </c:pt>
                <c:pt idx="32">
                  <c:v>485.7927187505793</c:v>
                </c:pt>
                <c:pt idx="33">
                  <c:v>523.331908687083</c:v>
                </c:pt>
                <c:pt idx="34">
                  <c:v>559.94592238052348</c:v>
                </c:pt>
                <c:pt idx="35">
                  <c:v>595.65406422547312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9888"/>
        <c:axId val="117592064"/>
      </c:lineChart>
      <c:catAx>
        <c:axId val="1175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592064"/>
        <c:crossesAt val="-1000"/>
        <c:auto val="1"/>
        <c:lblAlgn val="ctr"/>
        <c:lblOffset val="100"/>
        <c:noMultiLvlLbl val="0"/>
      </c:catAx>
      <c:valAx>
        <c:axId val="11759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M€2015</a:t>
                </a:r>
              </a:p>
            </c:rich>
          </c:tx>
          <c:layout>
            <c:manualLayout>
              <c:xMode val="edge"/>
              <c:yMode val="edge"/>
              <c:x val="6.2434280354454127E-3"/>
              <c:y val="0.375083618144854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7589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4280310389357"/>
          <c:y val="0.10256613606752393"/>
          <c:w val="0.85876857555360009"/>
          <c:h val="0.75634157241136224"/>
        </c:manualLayout>
      </c:layout>
      <c:lineChart>
        <c:grouping val="standard"/>
        <c:varyColors val="0"/>
        <c:ser>
          <c:idx val="1"/>
          <c:order val="0"/>
          <c:tx>
            <c:strRef>
              <c:f>Inputs!$A$7</c:f>
              <c:strCache>
                <c:ptCount val="1"/>
                <c:pt idx="0">
                  <c:v>Cumul des prises raccordables</c:v>
                </c:pt>
              </c:strCache>
            </c:strRef>
          </c:tx>
          <c:spPr>
            <a:ln>
              <a:solidFill>
                <a:srgbClr val="F08100"/>
              </a:solidFill>
            </a:ln>
          </c:spPr>
          <c:marker>
            <c:spPr>
              <a:solidFill>
                <a:srgbClr val="F08100"/>
              </a:solidFill>
              <a:ln>
                <a:noFill/>
              </a:ln>
            </c:spPr>
          </c:marker>
          <c:cat>
            <c:numRef>
              <c:f>Inputs!$E$4:$AM$4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Inputs!$E$7:$AM$7</c:f>
              <c:numCache>
                <c:formatCode>#,##0</c:formatCode>
                <c:ptCount val="35"/>
                <c:pt idx="0">
                  <c:v>26809</c:v>
                </c:pt>
                <c:pt idx="1">
                  <c:v>134042</c:v>
                </c:pt>
                <c:pt idx="2">
                  <c:v>268083</c:v>
                </c:pt>
                <c:pt idx="3">
                  <c:v>402124</c:v>
                </c:pt>
                <c:pt idx="4">
                  <c:v>536163</c:v>
                </c:pt>
                <c:pt idx="5">
                  <c:v>536163</c:v>
                </c:pt>
                <c:pt idx="6">
                  <c:v>536163</c:v>
                </c:pt>
                <c:pt idx="7">
                  <c:v>536163</c:v>
                </c:pt>
                <c:pt idx="8">
                  <c:v>536163</c:v>
                </c:pt>
                <c:pt idx="9">
                  <c:v>536163</c:v>
                </c:pt>
                <c:pt idx="10">
                  <c:v>536163</c:v>
                </c:pt>
                <c:pt idx="11">
                  <c:v>536163</c:v>
                </c:pt>
                <c:pt idx="12">
                  <c:v>536163</c:v>
                </c:pt>
                <c:pt idx="13">
                  <c:v>536163</c:v>
                </c:pt>
                <c:pt idx="14">
                  <c:v>536163</c:v>
                </c:pt>
                <c:pt idx="15">
                  <c:v>536163</c:v>
                </c:pt>
                <c:pt idx="16">
                  <c:v>536163</c:v>
                </c:pt>
                <c:pt idx="17">
                  <c:v>536163</c:v>
                </c:pt>
                <c:pt idx="18">
                  <c:v>536163</c:v>
                </c:pt>
                <c:pt idx="19">
                  <c:v>536163</c:v>
                </c:pt>
                <c:pt idx="20">
                  <c:v>536163</c:v>
                </c:pt>
                <c:pt idx="21">
                  <c:v>536163</c:v>
                </c:pt>
                <c:pt idx="22">
                  <c:v>536163</c:v>
                </c:pt>
                <c:pt idx="23">
                  <c:v>536163</c:v>
                </c:pt>
                <c:pt idx="24">
                  <c:v>536163</c:v>
                </c:pt>
                <c:pt idx="25">
                  <c:v>536163</c:v>
                </c:pt>
                <c:pt idx="26">
                  <c:v>536163</c:v>
                </c:pt>
                <c:pt idx="27">
                  <c:v>536163</c:v>
                </c:pt>
                <c:pt idx="28">
                  <c:v>536163</c:v>
                </c:pt>
                <c:pt idx="29">
                  <c:v>536163</c:v>
                </c:pt>
                <c:pt idx="30">
                  <c:v>536163</c:v>
                </c:pt>
                <c:pt idx="31">
                  <c:v>536163</c:v>
                </c:pt>
                <c:pt idx="32">
                  <c:v>536163</c:v>
                </c:pt>
                <c:pt idx="33">
                  <c:v>536163</c:v>
                </c:pt>
                <c:pt idx="34">
                  <c:v>536163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Inputs!$A$9</c:f>
              <c:strCache>
                <c:ptCount val="1"/>
                <c:pt idx="0">
                  <c:v>Cumul des prises raccordées</c:v>
                </c:pt>
              </c:strCache>
            </c:strRef>
          </c:tx>
          <c:marker>
            <c:spPr>
              <a:solidFill>
                <a:srgbClr val="009FE3"/>
              </a:solidFill>
            </c:spPr>
          </c:marker>
          <c:cat>
            <c:numRef>
              <c:f>Inputs!$E$4:$AM$4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Inputs!$E$9:$AM$9</c:f>
              <c:numCache>
                <c:formatCode>#,##0</c:formatCode>
                <c:ptCount val="35"/>
                <c:pt idx="0">
                  <c:v>518.7357585647087</c:v>
                </c:pt>
                <c:pt idx="1">
                  <c:v>12330.539804215678</c:v>
                </c:pt>
                <c:pt idx="2">
                  <c:v>32880.010651755983</c:v>
                </c:pt>
                <c:pt idx="3">
                  <c:v>64998.015430448548</c:v>
                </c:pt>
                <c:pt idx="4">
                  <c:v>109783.86397451596</c:v>
                </c:pt>
                <c:pt idx="5">
                  <c:v>157385.27613297585</c:v>
                </c:pt>
                <c:pt idx="6">
                  <c:v>208426.46796095165</c:v>
                </c:pt>
                <c:pt idx="7">
                  <c:v>259273.4958161104</c:v>
                </c:pt>
                <c:pt idx="8">
                  <c:v>305134.95420295047</c:v>
                </c:pt>
                <c:pt idx="9">
                  <c:v>342262.62569840107</c:v>
                </c:pt>
                <c:pt idx="10">
                  <c:v>368860.35190602281</c:v>
                </c:pt>
                <c:pt idx="11">
                  <c:v>385447.52918877313</c:v>
                </c:pt>
                <c:pt idx="12">
                  <c:v>395844.14974547765</c:v>
                </c:pt>
                <c:pt idx="13">
                  <c:v>403469.5961094189</c:v>
                </c:pt>
                <c:pt idx="14">
                  <c:v>409034.78476083383</c:v>
                </c:pt>
                <c:pt idx="15">
                  <c:v>413335.39810484916</c:v>
                </c:pt>
                <c:pt idx="16">
                  <c:v>416947.32221678761</c:v>
                </c:pt>
                <c:pt idx="17">
                  <c:v>420344.77958935004</c:v>
                </c:pt>
                <c:pt idx="18">
                  <c:v>423149.94719976024</c:v>
                </c:pt>
                <c:pt idx="19">
                  <c:v>425782.77834601339</c:v>
                </c:pt>
                <c:pt idx="20">
                  <c:v>427910.58932145487</c:v>
                </c:pt>
                <c:pt idx="21">
                  <c:v>429731.3994416885</c:v>
                </c:pt>
                <c:pt idx="22">
                  <c:v>431237.11820649431</c:v>
                </c:pt>
                <c:pt idx="23">
                  <c:v>432125.48060379695</c:v>
                </c:pt>
                <c:pt idx="24">
                  <c:v>432816.24015993148</c:v>
                </c:pt>
                <c:pt idx="25">
                  <c:v>433507.24015993148</c:v>
                </c:pt>
                <c:pt idx="26">
                  <c:v>434198.24015993148</c:v>
                </c:pt>
                <c:pt idx="27">
                  <c:v>434889.24015993148</c:v>
                </c:pt>
                <c:pt idx="28">
                  <c:v>435580.24015993148</c:v>
                </c:pt>
                <c:pt idx="29">
                  <c:v>436271.24015993148</c:v>
                </c:pt>
                <c:pt idx="30">
                  <c:v>436962.24015993148</c:v>
                </c:pt>
                <c:pt idx="31">
                  <c:v>437653.24015993148</c:v>
                </c:pt>
                <c:pt idx="32">
                  <c:v>438344.24015993148</c:v>
                </c:pt>
                <c:pt idx="33">
                  <c:v>439035.24015993148</c:v>
                </c:pt>
                <c:pt idx="34">
                  <c:v>439726.24015993148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20736"/>
        <c:axId val="117622656"/>
      </c:lineChart>
      <c:catAx>
        <c:axId val="117620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7622656"/>
        <c:crossesAt val="-1000"/>
        <c:auto val="1"/>
        <c:lblAlgn val="ctr"/>
        <c:lblOffset val="100"/>
        <c:noMultiLvlLbl val="0"/>
      </c:catAx>
      <c:valAx>
        <c:axId val="117622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Nombre de prises THD</a:t>
                </a:r>
              </a:p>
            </c:rich>
          </c:tx>
          <c:layout>
            <c:manualLayout>
              <c:xMode val="edge"/>
              <c:yMode val="edge"/>
              <c:x val="6.4584706088900972E-4"/>
              <c:y val="0.3317719093209300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762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771289189187204"/>
          <c:y val="0.50681063667641246"/>
          <c:w val="0.35549928635075106"/>
          <c:h val="0.18560326136144525"/>
        </c:manualLayout>
      </c:layout>
      <c:overlay val="0"/>
      <c:txPr>
        <a:bodyPr/>
        <a:lstStyle/>
        <a:p>
          <a:pPr>
            <a:defRPr sz="9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10662586390676E-2"/>
          <c:y val="0.10256613606752393"/>
          <c:w val="0.88170087909317008"/>
          <c:h val="0.749946688318636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'Calcul SE'!$A$9</c:f>
              <c:strCache>
                <c:ptCount val="1"/>
                <c:pt idx="0">
                  <c:v>Coût d'investissement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SE'!$D$9:$AM$9</c:f>
              <c:numCache>
                <c:formatCode>0.0</c:formatCode>
                <c:ptCount val="36"/>
                <c:pt idx="0">
                  <c:v>2.6713619999999998</c:v>
                </c:pt>
                <c:pt idx="1">
                  <c:v>34.397350363968158</c:v>
                </c:pt>
                <c:pt idx="2">
                  <c:v>109.1927994525979</c:v>
                </c:pt>
                <c:pt idx="3">
                  <c:v>129.3309725860868</c:v>
                </c:pt>
                <c:pt idx="4">
                  <c:v>116.97736701116509</c:v>
                </c:pt>
                <c:pt idx="5">
                  <c:v>116.12514926166429</c:v>
                </c:pt>
                <c:pt idx="6">
                  <c:v>20.815313443255231</c:v>
                </c:pt>
                <c:pt idx="7">
                  <c:v>21.023846407519731</c:v>
                </c:pt>
                <c:pt idx="8">
                  <c:v>19.849682169949975</c:v>
                </c:pt>
                <c:pt idx="9">
                  <c:v>17.112682992737216</c:v>
                </c:pt>
                <c:pt idx="10">
                  <c:v>13.401706778117664</c:v>
                </c:pt>
                <c:pt idx="11">
                  <c:v>9.7599146098022089</c:v>
                </c:pt>
                <c:pt idx="12">
                  <c:v>6.3539194370698624</c:v>
                </c:pt>
                <c:pt idx="13">
                  <c:v>4.3249136373461248</c:v>
                </c:pt>
                <c:pt idx="14">
                  <c:v>3.3787192179094174</c:v>
                </c:pt>
                <c:pt idx="15">
                  <c:v>2.6947636741634393</c:v>
                </c:pt>
                <c:pt idx="16">
                  <c:v>2.2586653637226859</c:v>
                </c:pt>
                <c:pt idx="17">
                  <c:v>1.9880309440634756</c:v>
                </c:pt>
                <c:pt idx="18">
                  <c:v>1.8387466160896213</c:v>
                </c:pt>
                <c:pt idx="19">
                  <c:v>1.6248179078515401</c:v>
                </c:pt>
                <c:pt idx="20">
                  <c:v>1.5071104711870953</c:v>
                </c:pt>
                <c:pt idx="21">
                  <c:v>1.498086535814968</c:v>
                </c:pt>
                <c:pt idx="22">
                  <c:v>1.3676581198180653</c:v>
                </c:pt>
                <c:pt idx="23">
                  <c:v>1.2455079188280151</c:v>
                </c:pt>
                <c:pt idx="24">
                  <c:v>1.0867021905501164</c:v>
                </c:pt>
                <c:pt idx="25">
                  <c:v>1.0012944141905498</c:v>
                </c:pt>
                <c:pt idx="26">
                  <c:v>0.94868957713823487</c:v>
                </c:pt>
                <c:pt idx="27">
                  <c:v>0.89884843160569927</c:v>
                </c:pt>
                <c:pt idx="28">
                  <c:v>0.85162578199412509</c:v>
                </c:pt>
                <c:pt idx="29">
                  <c:v>0.80688406082156905</c:v>
                </c:pt>
                <c:pt idx="30">
                  <c:v>0.7644929279658621</c:v>
                </c:pt>
                <c:pt idx="31">
                  <c:v>0.72432889096201836</c:v>
                </c:pt>
                <c:pt idx="32">
                  <c:v>0.68627494524801591</c:v>
                </c:pt>
                <c:pt idx="33">
                  <c:v>0.65022023331092527</c:v>
                </c:pt>
                <c:pt idx="34">
                  <c:v>0.61605972174041912</c:v>
                </c:pt>
                <c:pt idx="35">
                  <c:v>0.58369389524886939</c:v>
                </c:pt>
              </c:numCache>
            </c:numRef>
          </c:val>
        </c:ser>
        <c:ser>
          <c:idx val="0"/>
          <c:order val="1"/>
          <c:tx>
            <c:strRef>
              <c:f>'Calcul SE'!$A$12</c:f>
              <c:strCache>
                <c:ptCount val="1"/>
                <c:pt idx="0">
                  <c:v>Coût d'exploitation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SE'!$D$12:$AM$12</c:f>
              <c:numCache>
                <c:formatCode>0.0</c:formatCode>
                <c:ptCount val="36"/>
                <c:pt idx="0">
                  <c:v>0</c:v>
                </c:pt>
                <c:pt idx="1">
                  <c:v>1.4265046770523966</c:v>
                </c:pt>
                <c:pt idx="2">
                  <c:v>3.1085574407910475</c:v>
                </c:pt>
                <c:pt idx="3">
                  <c:v>5.3425048905438688</c:v>
                </c:pt>
                <c:pt idx="4">
                  <c:v>7.9610231851030964</c:v>
                </c:pt>
                <c:pt idx="5">
                  <c:v>10.468777924297999</c:v>
                </c:pt>
                <c:pt idx="6">
                  <c:v>11.066105256909914</c:v>
                </c:pt>
                <c:pt idx="7">
                  <c:v>11.415450841292479</c:v>
                </c:pt>
                <c:pt idx="8">
                  <c:v>12.002680348559698</c:v>
                </c:pt>
                <c:pt idx="9">
                  <c:v>12.385498533049395</c:v>
                </c:pt>
                <c:pt idx="10">
                  <c:v>12.467744276652985</c:v>
                </c:pt>
                <c:pt idx="11">
                  <c:v>12.366695661217731</c:v>
                </c:pt>
                <c:pt idx="12">
                  <c:v>12.152233281226739</c:v>
                </c:pt>
                <c:pt idx="13">
                  <c:v>11.792760317528074</c:v>
                </c:pt>
                <c:pt idx="14">
                  <c:v>11.46868301537706</c:v>
                </c:pt>
                <c:pt idx="15">
                  <c:v>11.06215893839904</c:v>
                </c:pt>
                <c:pt idx="16">
                  <c:v>10.480807776031448</c:v>
                </c:pt>
                <c:pt idx="17">
                  <c:v>10.078921245712868</c:v>
                </c:pt>
                <c:pt idx="18">
                  <c:v>9.6687133491532222</c:v>
                </c:pt>
                <c:pt idx="19">
                  <c:v>9.2547822401974411</c:v>
                </c:pt>
                <c:pt idx="20">
                  <c:v>8.8464924640346165</c:v>
                </c:pt>
                <c:pt idx="21">
                  <c:v>8.4313199543132153</c:v>
                </c:pt>
                <c:pt idx="22">
                  <c:v>8.0074649661954975</c:v>
                </c:pt>
                <c:pt idx="23">
                  <c:v>7.5924816731905613</c:v>
                </c:pt>
                <c:pt idx="24">
                  <c:v>7.1823623507958407</c:v>
                </c:pt>
                <c:pt idx="25">
                  <c:v>6.7946177187814234</c:v>
                </c:pt>
                <c:pt idx="26">
                  <c:v>6.4463847859677914</c:v>
                </c:pt>
                <c:pt idx="27">
                  <c:v>6.1043260912971586</c:v>
                </c:pt>
                <c:pt idx="28">
                  <c:v>5.7803880969828318</c:v>
                </c:pt>
                <c:pt idx="29">
                  <c:v>5.4739413909090544</c:v>
                </c:pt>
                <c:pt idx="30">
                  <c:v>5.1842382198460193</c:v>
                </c:pt>
                <c:pt idx="31">
                  <c:v>4.9118747641726461</c:v>
                </c:pt>
                <c:pt idx="32">
                  <c:v>4.6538204217846868</c:v>
                </c:pt>
                <c:pt idx="33">
                  <c:v>4.4093234371923709</c:v>
                </c:pt>
                <c:pt idx="34">
                  <c:v>4.1776715497582746</c:v>
                </c:pt>
                <c:pt idx="35">
                  <c:v>3.9581899187628737</c:v>
                </c:pt>
              </c:numCache>
            </c:numRef>
          </c:val>
        </c:ser>
        <c:ser>
          <c:idx val="2"/>
          <c:order val="2"/>
          <c:tx>
            <c:strRef>
              <c:f>'Calcul SE'!$A$16</c:f>
              <c:strCache>
                <c:ptCount val="1"/>
                <c:pt idx="0">
                  <c:v>Coût d'opportunité des fonds publics</c:v>
                </c:pt>
              </c:strCache>
            </c:strRef>
          </c:tx>
          <c:spPr>
            <a:solidFill>
              <a:srgbClr val="68B43A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SE'!$D$16:$AM$16</c:f>
              <c:numCache>
                <c:formatCode>0.0</c:formatCode>
                <c:ptCount val="36"/>
                <c:pt idx="0">
                  <c:v>6.9553063657798058</c:v>
                </c:pt>
                <c:pt idx="1">
                  <c:v>8.6330527291019461</c:v>
                </c:pt>
                <c:pt idx="2">
                  <c:v>13.667476450966948</c:v>
                </c:pt>
                <c:pt idx="3">
                  <c:v>15.036136396947366</c:v>
                </c:pt>
                <c:pt idx="4">
                  <c:v>14.490153704615285</c:v>
                </c:pt>
                <c:pt idx="5">
                  <c:v>11.757214748917876</c:v>
                </c:pt>
                <c:pt idx="6">
                  <c:v>5.7944629245079433</c:v>
                </c:pt>
                <c:pt idx="7">
                  <c:v>5.7451628599565128</c:v>
                </c:pt>
                <c:pt idx="8">
                  <c:v>5.4296859587214978</c:v>
                </c:pt>
                <c:pt idx="9">
                  <c:v>4.8124887783144095</c:v>
                </c:pt>
                <c:pt idx="10">
                  <c:v>2.3420876093588801</c:v>
                </c:pt>
                <c:pt idx="11">
                  <c:v>0.67436680462351328</c:v>
                </c:pt>
                <c:pt idx="12">
                  <c:v>0.39846161900217525</c:v>
                </c:pt>
                <c:pt idx="13">
                  <c:v>0.23662931063000522</c:v>
                </c:pt>
                <c:pt idx="14">
                  <c:v>0.16443866831174744</c:v>
                </c:pt>
                <c:pt idx="15">
                  <c:v>0.11370535199771739</c:v>
                </c:pt>
                <c:pt idx="16">
                  <c:v>8.3251822581457663E-2</c:v>
                </c:pt>
                <c:pt idx="17">
                  <c:v>6.6246708452802741E-2</c:v>
                </c:pt>
                <c:pt idx="18">
                  <c:v>5.9039414222532165E-2</c:v>
                </c:pt>
                <c:pt idx="19">
                  <c:v>4.618587490517416E-2</c:v>
                </c:pt>
                <c:pt idx="20">
                  <c:v>4.1071040169911879E-2</c:v>
                </c:pt>
                <c:pt idx="21">
                  <c:v>3.1449089426495054E-2</c:v>
                </c:pt>
                <c:pt idx="22">
                  <c:v>2.5497759772850296E-2</c:v>
                </c:pt>
                <c:pt idx="23">
                  <c:v>1.9977611583571683E-2</c:v>
                </c:pt>
                <c:pt idx="24">
                  <c:v>1.1167403426615647E-2</c:v>
                </c:pt>
                <c:pt idx="25">
                  <c:v>8.2271852359752651E-3</c:v>
                </c:pt>
                <c:pt idx="26">
                  <c:v>7.7949549822116321E-3</c:v>
                </c:pt>
                <c:pt idx="27">
                  <c:v>7.3854327369478768E-3</c:v>
                </c:pt>
                <c:pt idx="28">
                  <c:v>6.9974254933420597E-3</c:v>
                </c:pt>
                <c:pt idx="29">
                  <c:v>6.6298029213530335E-3</c:v>
                </c:pt>
                <c:pt idx="30">
                  <c:v>6.2814940748998392E-3</c:v>
                </c:pt>
                <c:pt idx="31">
                  <c:v>5.951484272016523E-3</c:v>
                </c:pt>
                <c:pt idx="32">
                  <c:v>5.6388121389137564E-3</c:v>
                </c:pt>
                <c:pt idx="33">
                  <c:v>5.342566809336073E-3</c:v>
                </c:pt>
                <c:pt idx="34">
                  <c:v>5.0618852710560165E-3</c:v>
                </c:pt>
                <c:pt idx="35">
                  <c:v>4.7959498517750887E-3</c:v>
                </c:pt>
              </c:numCache>
            </c:numRef>
          </c:val>
        </c:ser>
        <c:ser>
          <c:idx val="3"/>
          <c:order val="3"/>
          <c:tx>
            <c:strRef>
              <c:f>'Calcul SE'!$A$20</c:f>
              <c:strCache>
                <c:ptCount val="1"/>
                <c:pt idx="0">
                  <c:v>Total des surplus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SE'!$D$20:$AM$20</c:f>
              <c:numCache>
                <c:formatCode>0.0</c:formatCode>
                <c:ptCount val="36"/>
                <c:pt idx="0">
                  <c:v>0</c:v>
                </c:pt>
                <c:pt idx="1">
                  <c:v>6.1232171928688114E-2</c:v>
                </c:pt>
                <c:pt idx="2">
                  <c:v>1.4342620214850821</c:v>
                </c:pt>
                <c:pt idx="3">
                  <c:v>4.2051720228411256</c:v>
                </c:pt>
                <c:pt idx="4">
                  <c:v>8.9103654710726641</c:v>
                </c:pt>
                <c:pt idx="5">
                  <c:v>15.925280872039886</c:v>
                </c:pt>
                <c:pt idx="6">
                  <c:v>24.092127316477349</c:v>
                </c:pt>
                <c:pt idx="7">
                  <c:v>33.121287612235022</c:v>
                </c:pt>
                <c:pt idx="8">
                  <c:v>42.270185755513609</c:v>
                </c:pt>
                <c:pt idx="9">
                  <c:v>50.605933541458576</c:v>
                </c:pt>
                <c:pt idx="10">
                  <c:v>57.568108490276416</c:v>
                </c:pt>
                <c:pt idx="11">
                  <c:v>62.689763625273031</c:v>
                </c:pt>
                <c:pt idx="12">
                  <c:v>65.821000455837407</c:v>
                </c:pt>
                <c:pt idx="13">
                  <c:v>67.276126867530905</c:v>
                </c:pt>
                <c:pt idx="14">
                  <c:v>67.544328517216627</c:v>
                </c:pt>
                <c:pt idx="15">
                  <c:v>67.013428718188834</c:v>
                </c:pt>
                <c:pt idx="16">
                  <c:v>66.04128435674177</c:v>
                </c:pt>
                <c:pt idx="17">
                  <c:v>64.846511194162559</c:v>
                </c:pt>
                <c:pt idx="18">
                  <c:v>63.539897284686873</c:v>
                </c:pt>
                <c:pt idx="19">
                  <c:v>62.156407512862394</c:v>
                </c:pt>
                <c:pt idx="20">
                  <c:v>60.749242466095772</c:v>
                </c:pt>
                <c:pt idx="21">
                  <c:v>59.314336415356664</c:v>
                </c:pt>
                <c:pt idx="22">
                  <c:v>57.86132836343883</c:v>
                </c:pt>
                <c:pt idx="23">
                  <c:v>56.400241249625338</c:v>
                </c:pt>
                <c:pt idx="24">
                  <c:v>54.913361341311571</c:v>
                </c:pt>
                <c:pt idx="25">
                  <c:v>53.426206862749716</c:v>
                </c:pt>
                <c:pt idx="26">
                  <c:v>51.954503291539524</c:v>
                </c:pt>
                <c:pt idx="27">
                  <c:v>50.506144248355461</c:v>
                </c:pt>
                <c:pt idx="28">
                  <c:v>49.094108880058549</c:v>
                </c:pt>
                <c:pt idx="29">
                  <c:v>47.721523843171596</c:v>
                </c:pt>
                <c:pt idx="30">
                  <c:v>46.387283324856348</c:v>
                </c:pt>
                <c:pt idx="31">
                  <c:v>45.090317224910279</c:v>
                </c:pt>
                <c:pt idx="32">
                  <c:v>43.829585268004081</c:v>
                </c:pt>
                <c:pt idx="33">
                  <c:v>42.604076173816381</c:v>
                </c:pt>
                <c:pt idx="34">
                  <c:v>41.412806850210274</c:v>
                </c:pt>
                <c:pt idx="35">
                  <c:v>40.25482160881311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31712"/>
        <c:axId val="117733248"/>
      </c:barChart>
      <c:catAx>
        <c:axId val="1177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733248"/>
        <c:crossesAt val="-1000"/>
        <c:auto val="1"/>
        <c:lblAlgn val="ctr"/>
        <c:lblOffset val="100"/>
        <c:noMultiLvlLbl val="0"/>
      </c:catAx>
      <c:valAx>
        <c:axId val="117733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M€2015</a:t>
                </a:r>
              </a:p>
            </c:rich>
          </c:tx>
          <c:layout>
            <c:manualLayout>
              <c:xMode val="edge"/>
              <c:yMode val="edge"/>
              <c:x val="6.2434280354454127E-3"/>
              <c:y val="0.375083618144854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773171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28496128553675387"/>
          <c:y val="0.10899551225161601"/>
          <c:w val="0.68808230994701303"/>
          <c:h val="0.238108504802716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439646173894275E-2"/>
          <c:y val="3.5932689823067472E-2"/>
          <c:w val="0.8760876403219735"/>
          <c:h val="0.710749050332383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'Calcul SE'!$A$34</c:f>
              <c:strCache>
                <c:ptCount val="1"/>
                <c:pt idx="0">
                  <c:v>Coût d'investissement</c:v>
                </c:pt>
              </c:strCache>
            </c:strRef>
          </c:tx>
          <c:spPr>
            <a:solidFill>
              <a:srgbClr val="F08100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SE'!$D$34:$AM$34</c:f>
              <c:numCache>
                <c:formatCode>0.0</c:formatCode>
                <c:ptCount val="36"/>
                <c:pt idx="0">
                  <c:v>2.6713619999999998</c:v>
                </c:pt>
                <c:pt idx="1">
                  <c:v>35.94523113034672</c:v>
                </c:pt>
                <c:pt idx="2">
                  <c:v>119.2412668222232</c:v>
                </c:pt>
                <c:pt idx="3">
                  <c:v>147.58812482854589</c:v>
                </c:pt>
                <c:pt idx="4">
                  <c:v>139.49768601295156</c:v>
                </c:pt>
                <c:pt idx="5">
                  <c:v>144.7130635171591</c:v>
                </c:pt>
                <c:pt idx="6">
                  <c:v>27.106952683353711</c:v>
                </c:pt>
                <c:pt idx="7">
                  <c:v>28.610550105566045</c:v>
                </c:pt>
                <c:pt idx="8">
                  <c:v>28.228245178497733</c:v>
                </c:pt>
                <c:pt idx="9">
                  <c:v>25.431075034956432</c:v>
                </c:pt>
                <c:pt idx="10">
                  <c:v>20.812440825447212</c:v>
                </c:pt>
                <c:pt idx="11">
                  <c:v>15.838907150395586</c:v>
                </c:pt>
                <c:pt idx="12">
                  <c:v>10.775493998629623</c:v>
                </c:pt>
                <c:pt idx="13">
                  <c:v>7.6645950690153164</c:v>
                </c:pt>
                <c:pt idx="14">
                  <c:v>6.2572018971815915</c:v>
                </c:pt>
                <c:pt idx="15">
                  <c:v>5.2151288268883089</c:v>
                </c:pt>
                <c:pt idx="16">
                  <c:v>4.56785741727598</c:v>
                </c:pt>
                <c:pt idx="17">
                  <c:v>4.2014584945803835</c:v>
                </c:pt>
                <c:pt idx="18">
                  <c:v>4.0608328583554929</c:v>
                </c:pt>
                <c:pt idx="19">
                  <c:v>3.7498527618875861</c:v>
                </c:pt>
                <c:pt idx="20">
                  <c:v>3.6347194603412247</c:v>
                </c:pt>
                <c:pt idx="21">
                  <c:v>3.7755393427430661</c:v>
                </c:pt>
                <c:pt idx="22">
                  <c:v>3.6019355534795139</c:v>
                </c:pt>
                <c:pt idx="23">
                  <c:v>3.4278449807793043</c:v>
                </c:pt>
                <c:pt idx="24">
                  <c:v>3.1253705334676125</c:v>
                </c:pt>
                <c:pt idx="25">
                  <c:v>3.0093247335463991</c:v>
                </c:pt>
                <c:pt idx="26">
                  <c:v>2.979529439154851</c:v>
                </c:pt>
                <c:pt idx="27">
                  <c:v>2.9500291476780713</c:v>
                </c:pt>
                <c:pt idx="28">
                  <c:v>2.9208209382951198</c:v>
                </c:pt>
                <c:pt idx="29">
                  <c:v>2.8919019191040789</c:v>
                </c:pt>
                <c:pt idx="30">
                  <c:v>2.8632692268357212</c:v>
                </c:pt>
                <c:pt idx="31">
                  <c:v>2.8349200265700221</c:v>
                </c:pt>
                <c:pt idx="32">
                  <c:v>2.8068515114554664</c:v>
                </c:pt>
                <c:pt idx="33">
                  <c:v>2.779060902431155</c:v>
                </c:pt>
                <c:pt idx="34">
                  <c:v>2.7515454479516386</c:v>
                </c:pt>
                <c:pt idx="35">
                  <c:v>2.7243024237144939</c:v>
                </c:pt>
              </c:numCache>
            </c:numRef>
          </c:val>
        </c:ser>
        <c:ser>
          <c:idx val="0"/>
          <c:order val="1"/>
          <c:tx>
            <c:strRef>
              <c:f>'Calcul SE'!$A$37</c:f>
              <c:strCache>
                <c:ptCount val="1"/>
                <c:pt idx="0">
                  <c:v>Coût d'exploitation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SE'!$D$37:$AM$37</c:f>
              <c:numCache>
                <c:formatCode>0.0</c:formatCode>
                <c:ptCount val="36"/>
                <c:pt idx="0">
                  <c:v>0</c:v>
                </c:pt>
                <c:pt idx="1">
                  <c:v>1.4906973875197542</c:v>
                </c:pt>
                <c:pt idx="2">
                  <c:v>3.3946224392798432</c:v>
                </c:pt>
                <c:pt idx="3">
                  <c:v>6.0966856037354953</c:v>
                </c:pt>
                <c:pt idx="4">
                  <c:v>9.4936682282423206</c:v>
                </c:pt>
                <c:pt idx="5">
                  <c:v>13.046001958561936</c:v>
                </c:pt>
                <c:pt idx="6">
                  <c:v>14.410947613439243</c:v>
                </c:pt>
                <c:pt idx="7">
                  <c:v>15.534851327471962</c:v>
                </c:pt>
                <c:pt idx="8">
                  <c:v>17.069019079368648</c:v>
                </c:pt>
                <c:pt idx="9">
                  <c:v>18.406029181572578</c:v>
                </c:pt>
                <c:pt idx="10">
                  <c:v>19.362025619627403</c:v>
                </c:pt>
                <c:pt idx="11">
                  <c:v>20.069329719186666</c:v>
                </c:pt>
                <c:pt idx="12">
                  <c:v>20.608746788296131</c:v>
                </c:pt>
                <c:pt idx="13">
                  <c:v>20.899083810438519</c:v>
                </c:pt>
                <c:pt idx="14">
                  <c:v>21.239369267977906</c:v>
                </c:pt>
                <c:pt idx="15">
                  <c:v>21.408401976167518</c:v>
                </c:pt>
                <c:pt idx="16">
                  <c:v>21.196072825893381</c:v>
                </c:pt>
                <c:pt idx="17">
                  <c:v>21.30055842966545</c:v>
                </c:pt>
                <c:pt idx="18">
                  <c:v>21.353148129654038</c:v>
                </c:pt>
                <c:pt idx="19">
                  <c:v>21.358744617703632</c:v>
                </c:pt>
                <c:pt idx="20">
                  <c:v>21.335209946130682</c:v>
                </c:pt>
                <c:pt idx="21">
                  <c:v>21.248959547885526</c:v>
                </c:pt>
                <c:pt idx="22">
                  <c:v>21.088876186994742</c:v>
                </c:pt>
                <c:pt idx="23">
                  <c:v>20.895772561281383</c:v>
                </c:pt>
                <c:pt idx="24">
                  <c:v>20.656573481738334</c:v>
                </c:pt>
                <c:pt idx="25">
                  <c:v>20.420778211023134</c:v>
                </c:pt>
                <c:pt idx="26">
                  <c:v>20.246025368857058</c:v>
                </c:pt>
                <c:pt idx="27">
                  <c:v>20.034456603644571</c:v>
                </c:pt>
                <c:pt idx="28">
                  <c:v>19.824997014070913</c:v>
                </c:pt>
                <c:pt idx="29">
                  <c:v>19.61880570216611</c:v>
                </c:pt>
                <c:pt idx="30">
                  <c:v>19.41662141854836</c:v>
                </c:pt>
                <c:pt idx="31">
                  <c:v>19.224377642127095</c:v>
                </c:pt>
                <c:pt idx="32">
                  <c:v>19.034037269432762</c:v>
                </c:pt>
                <c:pt idx="33">
                  <c:v>18.845581454883924</c:v>
                </c:pt>
                <c:pt idx="34">
                  <c:v>18.658991539489033</c:v>
                </c:pt>
                <c:pt idx="35">
                  <c:v>18.474249048999045</c:v>
                </c:pt>
              </c:numCache>
            </c:numRef>
          </c:val>
        </c:ser>
        <c:ser>
          <c:idx val="2"/>
          <c:order val="2"/>
          <c:tx>
            <c:strRef>
              <c:f>'Calcul SE'!$A$41</c:f>
              <c:strCache>
                <c:ptCount val="1"/>
                <c:pt idx="0">
                  <c:v>Coût d'opportunité des fonds publics</c:v>
                </c:pt>
              </c:strCache>
            </c:strRef>
          </c:tx>
          <c:spPr>
            <a:solidFill>
              <a:srgbClr val="68B43A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SE'!$D$41:$AM$41</c:f>
              <c:numCache>
                <c:formatCode>0.0</c:formatCode>
                <c:ptCount val="36"/>
                <c:pt idx="0">
                  <c:v>6.9553063657798058</c:v>
                </c:pt>
                <c:pt idx="1">
                  <c:v>9.0215401019115333</c:v>
                </c:pt>
                <c:pt idx="2">
                  <c:v>14.92522597136718</c:v>
                </c:pt>
                <c:pt idx="3">
                  <c:v>17.158729507075886</c:v>
                </c:pt>
                <c:pt idx="4">
                  <c:v>17.279777818668972</c:v>
                </c:pt>
                <c:pt idx="5">
                  <c:v>14.651628657210372</c:v>
                </c:pt>
                <c:pt idx="6">
                  <c:v>7.5458980114940095</c:v>
                </c:pt>
                <c:pt idx="7">
                  <c:v>7.8183728459237063</c:v>
                </c:pt>
                <c:pt idx="8">
                  <c:v>7.7215597294081624</c:v>
                </c:pt>
                <c:pt idx="9">
                  <c:v>7.1518161867511747</c:v>
                </c:pt>
                <c:pt idx="10">
                  <c:v>3.6371904403538391</c:v>
                </c:pt>
                <c:pt idx="11">
                  <c:v>1.0943982228095794</c:v>
                </c:pt>
                <c:pt idx="12">
                  <c:v>0.67574366133641195</c:v>
                </c:pt>
                <c:pt idx="13">
                  <c:v>0.41935354079165926</c:v>
                </c:pt>
                <c:pt idx="14">
                  <c:v>0.30453135669762121</c:v>
                </c:pt>
                <c:pt idx="15">
                  <c:v>0.2200519714066819</c:v>
                </c:pt>
                <c:pt idx="16">
                  <c:v>0.16836600117410999</c:v>
                </c:pt>
                <c:pt idx="17">
                  <c:v>0.14000425737746028</c:v>
                </c:pt>
                <c:pt idx="18">
                  <c:v>0.13038729268896382</c:v>
                </c:pt>
                <c:pt idx="19">
                  <c:v>0.10659054761549705</c:v>
                </c:pt>
                <c:pt idx="20">
                  <c:v>9.9051603592436838E-2</c:v>
                </c:pt>
                <c:pt idx="21">
                  <c:v>7.9259289489964788E-2</c:v>
                </c:pt>
                <c:pt idx="22">
                  <c:v>6.7152226224582015E-2</c:v>
                </c:pt>
                <c:pt idx="23">
                  <c:v>5.4981710320350603E-2</c:v>
                </c:pt>
                <c:pt idx="24">
                  <c:v>3.2117606744881379E-2</c:v>
                </c:pt>
                <c:pt idx="25">
                  <c:v>2.4726265988513296E-2</c:v>
                </c:pt>
                <c:pt idx="26">
                  <c:v>2.4481451473775541E-2</c:v>
                </c:pt>
                <c:pt idx="27">
                  <c:v>2.4239060865124309E-2</c:v>
                </c:pt>
                <c:pt idx="28">
                  <c:v>2.399907016348941E-2</c:v>
                </c:pt>
                <c:pt idx="29">
                  <c:v>2.3761455607415261E-2</c:v>
                </c:pt>
                <c:pt idx="30">
                  <c:v>2.3526193670708174E-2</c:v>
                </c:pt>
                <c:pt idx="31">
                  <c:v>2.3293261060107109E-2</c:v>
                </c:pt>
                <c:pt idx="32">
                  <c:v>2.3062634712977328E-2</c:v>
                </c:pt>
                <c:pt idx="33">
                  <c:v>2.2834291795027061E-2</c:v>
                </c:pt>
                <c:pt idx="34">
                  <c:v>2.2608209698046593E-2</c:v>
                </c:pt>
                <c:pt idx="35">
                  <c:v>2.2384366037669898E-2</c:v>
                </c:pt>
              </c:numCache>
            </c:numRef>
          </c:val>
        </c:ser>
        <c:ser>
          <c:idx val="3"/>
          <c:order val="3"/>
          <c:tx>
            <c:strRef>
              <c:f>'Calcul SE'!$A$45</c:f>
              <c:strCache>
                <c:ptCount val="1"/>
                <c:pt idx="0">
                  <c:v>Total des surplus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cat>
            <c:numRef>
              <c:f>'Calcul SE'!$D$8:$AM$8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'Calcul SE'!$D$45:$AM$45</c:f>
              <c:numCache>
                <c:formatCode>0.0</c:formatCode>
                <c:ptCount val="36"/>
                <c:pt idx="0">
                  <c:v>0</c:v>
                </c:pt>
                <c:pt idx="1">
                  <c:v>6.398761966547907E-2</c:v>
                </c:pt>
                <c:pt idx="2">
                  <c:v>1.5662499840122461</c:v>
                </c:pt>
                <c:pt idx="3">
                  <c:v>4.7987998622640182</c:v>
                </c:pt>
                <c:pt idx="4">
                  <c:v>10.625776562620889</c:v>
                </c:pt>
                <c:pt idx="5">
                  <c:v>19.845797374788901</c:v>
                </c:pt>
                <c:pt idx="6">
                  <c:v>31.374216726998007</c:v>
                </c:pt>
                <c:pt idx="7">
                  <c:v>45.07349608736552</c:v>
                </c:pt>
                <c:pt idx="8">
                  <c:v>60.112457067633116</c:v>
                </c:pt>
                <c:pt idx="9">
                  <c:v>75.20523191208828</c:v>
                </c:pt>
                <c:pt idx="10">
                  <c:v>89.401512152401153</c:v>
                </c:pt>
                <c:pt idx="11">
                  <c:v>101.7362738341692</c:v>
                </c:pt>
                <c:pt idx="12">
                  <c:v>111.62461255925982</c:v>
                </c:pt>
                <c:pt idx="13">
                  <c:v>119.22648947222412</c:v>
                </c:pt>
                <c:pt idx="14">
                  <c:v>125.08837618157928</c:v>
                </c:pt>
                <c:pt idx="15">
                  <c:v>129.68991204965121</c:v>
                </c:pt>
                <c:pt idx="16">
                  <c:v>133.5599223508583</c:v>
                </c:pt>
                <c:pt idx="17">
                  <c:v>137.0451129617413</c:v>
                </c:pt>
                <c:pt idx="18">
                  <c:v>140.32651397010818</c:v>
                </c:pt>
                <c:pt idx="19">
                  <c:v>143.44830596390355</c:v>
                </c:pt>
                <c:pt idx="20">
                  <c:v>146.50980005373111</c:v>
                </c:pt>
                <c:pt idx="21">
                  <c:v>149.48643177214734</c:v>
                </c:pt>
                <c:pt idx="22">
                  <c:v>152.38660362835952</c:v>
                </c:pt>
                <c:pt idx="23">
                  <c:v>155.22284600501689</c:v>
                </c:pt>
                <c:pt idx="24">
                  <c:v>157.93158688942549</c:v>
                </c:pt>
                <c:pt idx="25">
                  <c:v>160.56896298738636</c:v>
                </c:pt>
                <c:pt idx="26">
                  <c:v>163.17241781107236</c:v>
                </c:pt>
                <c:pt idx="27">
                  <c:v>165.76164838305209</c:v>
                </c:pt>
                <c:pt idx="28">
                  <c:v>168.37806486793818</c:v>
                </c:pt>
                <c:pt idx="29">
                  <c:v>171.03568292589816</c:v>
                </c:pt>
                <c:pt idx="30">
                  <c:v>173.73513344848354</c:v>
                </c:pt>
                <c:pt idx="31">
                  <c:v>176.47707402022743</c:v>
                </c:pt>
                <c:pt idx="32">
                  <c:v>179.26217255607898</c:v>
                </c:pt>
                <c:pt idx="33">
                  <c:v>182.09110746363854</c:v>
                </c:pt>
                <c:pt idx="34">
                  <c:v>184.9645678079402</c:v>
                </c:pt>
                <c:pt idx="35">
                  <c:v>187.88325347882176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53024"/>
        <c:axId val="119154560"/>
      </c:barChart>
      <c:catAx>
        <c:axId val="1191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154560"/>
        <c:crossesAt val="-1000"/>
        <c:auto val="1"/>
        <c:lblAlgn val="ctr"/>
        <c:lblOffset val="100"/>
        <c:noMultiLvlLbl val="0"/>
      </c:catAx>
      <c:valAx>
        <c:axId val="119154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M€2015</a:t>
                </a:r>
              </a:p>
            </c:rich>
          </c:tx>
          <c:layout>
            <c:manualLayout>
              <c:xMode val="edge"/>
              <c:yMode val="edge"/>
              <c:x val="6.2433747844387825E-3"/>
              <c:y val="0.3389012345679012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153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668684469168992"/>
          <c:y val="0.88353371320037988"/>
          <c:w val="0.80449939753167143"/>
          <c:h val="9.837511870845204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64769</xdr:colOff>
      <xdr:row>32</xdr:row>
      <xdr:rowOff>112394</xdr:rowOff>
    </xdr:from>
    <xdr:to>
      <xdr:col>19</xdr:col>
      <xdr:colOff>512444</xdr:colOff>
      <xdr:row>53</xdr:row>
      <xdr:rowOff>83819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83819</xdr:colOff>
      <xdr:row>3</xdr:row>
      <xdr:rowOff>133349</xdr:rowOff>
    </xdr:from>
    <xdr:to>
      <xdr:col>9</xdr:col>
      <xdr:colOff>550544</xdr:colOff>
      <xdr:row>26</xdr:row>
      <xdr:rowOff>31109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33</xdr:row>
      <xdr:rowOff>0</xdr:rowOff>
    </xdr:from>
    <xdr:to>
      <xdr:col>9</xdr:col>
      <xdr:colOff>533400</xdr:colOff>
      <xdr:row>53</xdr:row>
      <xdr:rowOff>131445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251460</xdr:colOff>
      <xdr:row>3</xdr:row>
      <xdr:rowOff>38099</xdr:rowOff>
    </xdr:from>
    <xdr:to>
      <xdr:col>19</xdr:col>
      <xdr:colOff>379095</xdr:colOff>
      <xdr:row>26</xdr:row>
      <xdr:rowOff>43859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onel\hubiC\Documents\France%20Strat&#233;gie\JASPERS%20WP%20CBA%20Broadband\Generic_CBA_model_for_JASPERS_-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puts"/>
      <sheetName val="Parameters"/>
      <sheetName val="Main analysis"/>
      <sheetName val="Sensitivity"/>
      <sheetName val="Summary of the model results"/>
      <sheetName val="Estimated job created"/>
      <sheetName val="Qualitative risk"/>
    </sheetNames>
    <sheetDataSet>
      <sheetData sheetId="0" refreshError="1"/>
      <sheetData sheetId="1" refreshError="1">
        <row r="3">
          <cell r="J3" t="str">
            <v>No</v>
          </cell>
        </row>
        <row r="6">
          <cell r="D6" t="str">
            <v>EUR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107"/>
  <sheetViews>
    <sheetView topLeftCell="A4" zoomScaleNormal="100" workbookViewId="0">
      <selection activeCell="E4" sqref="E4"/>
    </sheetView>
  </sheetViews>
  <sheetFormatPr baseColWidth="10" defaultRowHeight="15" x14ac:dyDescent="0.25"/>
  <cols>
    <col min="10" max="10" width="9.140625" customWidth="1"/>
    <col min="11" max="11" width="4.5703125" customWidth="1"/>
    <col min="20" max="20" width="9" customWidth="1"/>
  </cols>
  <sheetData>
    <row r="2" spans="2:21" s="42" customFormat="1" ht="14.45" x14ac:dyDescent="0.3"/>
    <row r="3" spans="2:21" x14ac:dyDescent="0.25">
      <c r="B3" s="48" t="s">
        <v>37</v>
      </c>
      <c r="C3" s="49"/>
      <c r="D3" s="49"/>
      <c r="E3" s="49"/>
      <c r="F3" s="49"/>
      <c r="G3" s="49"/>
      <c r="H3" s="49"/>
      <c r="I3" s="49"/>
      <c r="J3" s="49"/>
      <c r="L3" s="50" t="s">
        <v>38</v>
      </c>
      <c r="M3" s="51"/>
      <c r="N3" s="51"/>
      <c r="O3" s="51"/>
      <c r="P3" s="51"/>
      <c r="Q3" s="51"/>
      <c r="R3" s="51"/>
      <c r="S3" s="51"/>
      <c r="T3" s="51"/>
      <c r="U3" s="42"/>
    </row>
    <row r="4" spans="2:21" ht="14.45" x14ac:dyDescent="0.3">
      <c r="L4" s="51"/>
      <c r="M4" s="51"/>
      <c r="N4" s="51"/>
      <c r="O4" s="51"/>
      <c r="P4" s="51"/>
      <c r="Q4" s="51"/>
      <c r="R4" s="51"/>
      <c r="S4" s="51"/>
      <c r="T4" s="51"/>
      <c r="U4" s="42"/>
    </row>
    <row r="5" spans="2:21" ht="14.45" x14ac:dyDescent="0.3"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2:21" ht="14.45" x14ac:dyDescent="0.3"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2:21" ht="14.45" x14ac:dyDescent="0.3"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2:21" ht="14.45" x14ac:dyDescent="0.3"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2:21" ht="14.45" x14ac:dyDescent="0.3"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2:21" ht="14.45" x14ac:dyDescent="0.3"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2:21" ht="14.45" x14ac:dyDescent="0.3"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2:21" ht="14.45" x14ac:dyDescent="0.3"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2:21" ht="14.45" x14ac:dyDescent="0.3"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ht="14.45" x14ac:dyDescent="0.3"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2:21" ht="14.45" x14ac:dyDescent="0.3"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2:21" ht="14.45" x14ac:dyDescent="0.3"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2:21" ht="14.45" x14ac:dyDescent="0.3"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2:21" ht="14.45" x14ac:dyDescent="0.3"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2:21" ht="14.45" x14ac:dyDescent="0.3"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2:21" ht="14.45" x14ac:dyDescent="0.3"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2:21" ht="14.45" x14ac:dyDescent="0.3"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2:21" ht="14.45" x14ac:dyDescent="0.3"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2:21" ht="14.45" x14ac:dyDescent="0.3"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2:21" ht="14.45" x14ac:dyDescent="0.3"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2:21" ht="14.45" x14ac:dyDescent="0.3"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2:21" s="42" customFormat="1" ht="14.45" x14ac:dyDescent="0.3">
      <c r="L26"/>
      <c r="M26"/>
      <c r="N26"/>
      <c r="O26"/>
      <c r="P26"/>
      <c r="Q26"/>
      <c r="R26"/>
      <c r="S26"/>
      <c r="T26"/>
      <c r="U26"/>
    </row>
    <row r="27" spans="2:21" s="42" customFormat="1" ht="14.45" x14ac:dyDescent="0.3">
      <c r="L27"/>
      <c r="M27"/>
      <c r="N27"/>
      <c r="O27"/>
      <c r="P27"/>
      <c r="Q27"/>
      <c r="R27"/>
      <c r="S27"/>
      <c r="T27"/>
      <c r="U27"/>
    </row>
    <row r="28" spans="2:21" s="42" customFormat="1" x14ac:dyDescent="0.25">
      <c r="B28" s="42" t="s">
        <v>41</v>
      </c>
      <c r="L28" s="42" t="s">
        <v>42</v>
      </c>
    </row>
    <row r="29" spans="2:21" s="42" customFormat="1" ht="14.45" x14ac:dyDescent="0.3"/>
    <row r="30" spans="2:21" s="42" customFormat="1" ht="14.45" x14ac:dyDescent="0.3"/>
    <row r="31" spans="2:21" s="42" customFormat="1" ht="12" customHeight="1" x14ac:dyDescent="0.25">
      <c r="B31" s="50" t="s">
        <v>39</v>
      </c>
      <c r="C31" s="51"/>
      <c r="D31" s="51"/>
      <c r="E31" s="51"/>
      <c r="F31" s="51"/>
      <c r="G31" s="51"/>
      <c r="H31" s="51"/>
      <c r="I31" s="51"/>
      <c r="J31" s="51"/>
      <c r="L31" s="50" t="s">
        <v>40</v>
      </c>
      <c r="M31" s="51"/>
      <c r="N31" s="51"/>
      <c r="O31" s="51"/>
      <c r="P31" s="51"/>
      <c r="Q31" s="51"/>
      <c r="R31" s="51"/>
      <c r="S31" s="51"/>
      <c r="T31" s="51"/>
      <c r="U31"/>
    </row>
    <row r="32" spans="2:21" s="42" customFormat="1" ht="14.45" hidden="1" x14ac:dyDescent="0.3">
      <c r="L32"/>
      <c r="M32"/>
      <c r="N32"/>
      <c r="O32"/>
      <c r="P32"/>
      <c r="Q32"/>
      <c r="R32"/>
      <c r="S32"/>
      <c r="T32"/>
      <c r="U32"/>
    </row>
    <row r="33" spans="2:21" ht="14.45" x14ac:dyDescent="0.3">
      <c r="B33" s="42"/>
      <c r="C33" s="42"/>
      <c r="D33" s="42"/>
      <c r="E33" s="42"/>
      <c r="F33" s="42"/>
      <c r="G33" s="42"/>
      <c r="H33" s="42"/>
      <c r="I33" s="42"/>
      <c r="J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2:21" ht="14.45" x14ac:dyDescent="0.3">
      <c r="B34" s="42"/>
      <c r="C34" s="42"/>
      <c r="D34" s="42"/>
      <c r="E34" s="42"/>
      <c r="F34" s="42"/>
      <c r="G34" s="42"/>
      <c r="H34" s="42"/>
      <c r="I34" s="42"/>
      <c r="J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2:21" ht="14.45" x14ac:dyDescent="0.3">
      <c r="B35" s="42"/>
      <c r="C35" s="42"/>
      <c r="D35" s="42"/>
      <c r="E35" s="42"/>
      <c r="F35" s="42"/>
      <c r="G35" s="42"/>
      <c r="H35" s="42"/>
      <c r="I35" s="42"/>
      <c r="J35" s="42"/>
      <c r="U35" s="42"/>
    </row>
    <row r="36" spans="2:21" ht="14.45" x14ac:dyDescent="0.3">
      <c r="B36" s="42"/>
      <c r="C36" s="42"/>
      <c r="D36" s="42"/>
      <c r="E36" s="42"/>
      <c r="F36" s="42"/>
      <c r="G36" s="42"/>
      <c r="H36" s="42"/>
      <c r="I36" s="42"/>
      <c r="J36" s="42"/>
      <c r="U36" s="42"/>
    </row>
    <row r="37" spans="2:21" ht="14.45" x14ac:dyDescent="0.3">
      <c r="B37" s="42"/>
      <c r="C37" s="42"/>
      <c r="D37" s="42"/>
      <c r="E37" s="42"/>
      <c r="F37" s="42"/>
      <c r="G37" s="42"/>
      <c r="H37" s="42"/>
      <c r="I37" s="42"/>
      <c r="J37" s="42"/>
      <c r="U37" s="42"/>
    </row>
    <row r="38" spans="2:21" ht="14.45" x14ac:dyDescent="0.3">
      <c r="B38" s="42"/>
      <c r="C38" s="42"/>
      <c r="D38" s="42"/>
      <c r="E38" s="42"/>
      <c r="F38" s="42"/>
      <c r="G38" s="42"/>
      <c r="H38" s="42"/>
      <c r="I38" s="42"/>
      <c r="J38" s="42"/>
      <c r="U38" s="42"/>
    </row>
    <row r="39" spans="2:21" ht="14.45" x14ac:dyDescent="0.3">
      <c r="B39" s="42"/>
      <c r="C39" s="42"/>
      <c r="D39" s="42"/>
      <c r="E39" s="42"/>
      <c r="F39" s="42"/>
      <c r="G39" s="42"/>
      <c r="H39" s="42"/>
      <c r="I39" s="42"/>
      <c r="J39" s="42"/>
      <c r="U39" s="42"/>
    </row>
    <row r="40" spans="2:21" ht="14.45" x14ac:dyDescent="0.3">
      <c r="B40" s="42"/>
      <c r="C40" s="42"/>
      <c r="D40" s="42"/>
      <c r="E40" s="42"/>
      <c r="F40" s="42"/>
      <c r="G40" s="42"/>
      <c r="H40" s="42"/>
      <c r="I40" s="42"/>
      <c r="J40" s="42"/>
      <c r="U40" s="42"/>
    </row>
    <row r="41" spans="2:21" ht="14.45" x14ac:dyDescent="0.3">
      <c r="B41" s="42"/>
      <c r="C41" s="42"/>
      <c r="D41" s="42"/>
      <c r="E41" s="42"/>
      <c r="F41" s="42"/>
      <c r="G41" s="42"/>
      <c r="H41" s="42"/>
      <c r="I41" s="42"/>
      <c r="J41" s="42"/>
      <c r="U41" s="42"/>
    </row>
    <row r="42" spans="2:21" ht="14.45" x14ac:dyDescent="0.3">
      <c r="B42" s="42"/>
      <c r="C42" s="42"/>
      <c r="D42" s="42"/>
      <c r="E42" s="42"/>
      <c r="F42" s="42"/>
      <c r="G42" s="42"/>
      <c r="H42" s="42"/>
      <c r="I42" s="42"/>
      <c r="J42" s="42"/>
      <c r="U42" s="42"/>
    </row>
    <row r="43" spans="2:21" ht="14.45" x14ac:dyDescent="0.3">
      <c r="B43" s="42"/>
      <c r="C43" s="42"/>
      <c r="D43" s="42"/>
      <c r="E43" s="42"/>
      <c r="F43" s="42"/>
      <c r="G43" s="42"/>
      <c r="H43" s="42"/>
      <c r="I43" s="42"/>
      <c r="J43" s="42"/>
      <c r="U43" s="42"/>
    </row>
    <row r="44" spans="2:21" ht="14.45" x14ac:dyDescent="0.3">
      <c r="B44" s="42"/>
      <c r="C44" s="42"/>
      <c r="D44" s="42"/>
      <c r="E44" s="42"/>
      <c r="F44" s="42"/>
      <c r="G44" s="42"/>
      <c r="H44" s="42"/>
      <c r="I44" s="42"/>
      <c r="J44" s="42"/>
      <c r="U44" s="42"/>
    </row>
    <row r="45" spans="2:21" ht="14.45" x14ac:dyDescent="0.3">
      <c r="B45" s="42"/>
      <c r="C45" s="42"/>
      <c r="D45" s="42"/>
      <c r="E45" s="42"/>
      <c r="F45" s="42"/>
      <c r="G45" s="42"/>
      <c r="H45" s="42"/>
      <c r="I45" s="42"/>
      <c r="J45" s="42"/>
      <c r="U45" s="42"/>
    </row>
    <row r="46" spans="2:21" ht="14.45" x14ac:dyDescent="0.3">
      <c r="B46" s="42"/>
      <c r="C46" s="42"/>
      <c r="D46" s="42"/>
      <c r="E46" s="42"/>
      <c r="F46" s="42"/>
      <c r="G46" s="42"/>
      <c r="H46" s="42"/>
      <c r="I46" s="42"/>
      <c r="J46" s="42"/>
      <c r="U46" s="42"/>
    </row>
    <row r="47" spans="2:21" ht="14.45" x14ac:dyDescent="0.3">
      <c r="B47" s="42"/>
      <c r="C47" s="42"/>
      <c r="D47" s="42"/>
      <c r="E47" s="42"/>
      <c r="F47" s="42"/>
      <c r="G47" s="42"/>
      <c r="H47" s="42"/>
      <c r="I47" s="42"/>
      <c r="J47" s="42"/>
      <c r="U47" s="42"/>
    </row>
    <row r="48" spans="2:21" x14ac:dyDescent="0.25">
      <c r="B48" s="42"/>
      <c r="C48" s="42"/>
      <c r="D48" s="42"/>
      <c r="E48" s="42"/>
      <c r="F48" s="42"/>
      <c r="G48" s="42"/>
      <c r="H48" s="42"/>
      <c r="I48" s="42"/>
      <c r="J48" s="42"/>
      <c r="U48" s="42"/>
    </row>
    <row r="49" spans="2:30" x14ac:dyDescent="0.25">
      <c r="B49" s="42"/>
      <c r="C49" s="42"/>
      <c r="D49" s="42"/>
      <c r="E49" s="42"/>
      <c r="F49" s="42"/>
      <c r="G49" s="42"/>
      <c r="H49" s="42"/>
      <c r="I49" s="42"/>
      <c r="J49" s="42"/>
      <c r="U49" s="42"/>
    </row>
    <row r="50" spans="2:30" x14ac:dyDescent="0.25">
      <c r="B50" s="42"/>
      <c r="C50" s="42"/>
      <c r="D50" s="42"/>
      <c r="E50" s="42"/>
      <c r="F50" s="42"/>
      <c r="G50" s="42"/>
      <c r="H50" s="42"/>
      <c r="I50" s="42"/>
      <c r="J50" s="42"/>
      <c r="U50" s="42"/>
    </row>
    <row r="51" spans="2:30" x14ac:dyDescent="0.25">
      <c r="B51" s="42"/>
      <c r="C51" s="42"/>
      <c r="D51" s="42"/>
      <c r="E51" s="42"/>
      <c r="F51" s="42"/>
      <c r="G51" s="42"/>
      <c r="H51" s="42"/>
      <c r="I51" s="42"/>
      <c r="J51" s="42"/>
      <c r="U51" s="42"/>
    </row>
    <row r="52" spans="2:30" x14ac:dyDescent="0.25">
      <c r="B52" s="42"/>
      <c r="C52" s="42"/>
      <c r="D52" s="42"/>
      <c r="E52" s="42"/>
      <c r="F52" s="42"/>
      <c r="G52" s="42"/>
      <c r="H52" s="42"/>
      <c r="I52" s="42"/>
      <c r="J52" s="42"/>
      <c r="U52" s="42"/>
    </row>
    <row r="53" spans="2:30" x14ac:dyDescent="0.25">
      <c r="U53" s="42"/>
    </row>
    <row r="54" spans="2:30" x14ac:dyDescent="0.25">
      <c r="U54" s="42"/>
    </row>
    <row r="55" spans="2:30" x14ac:dyDescent="0.25">
      <c r="B55" t="s">
        <v>42</v>
      </c>
      <c r="L55" t="s">
        <v>42</v>
      </c>
      <c r="U55" s="42"/>
    </row>
    <row r="56" spans="2:30" x14ac:dyDescent="0.25">
      <c r="U56" s="42"/>
    </row>
    <row r="57" spans="2:30" s="42" customFormat="1" x14ac:dyDescent="0.25">
      <c r="U57"/>
      <c r="V57"/>
      <c r="W57"/>
      <c r="X57"/>
      <c r="Y57"/>
      <c r="Z57"/>
      <c r="AA57"/>
      <c r="AB57"/>
      <c r="AC57"/>
      <c r="AD57"/>
    </row>
    <row r="81" spans="12:30" x14ac:dyDescent="0.25">
      <c r="V81" s="42"/>
      <c r="W81" s="42"/>
      <c r="X81" s="42"/>
      <c r="Y81" s="42"/>
      <c r="Z81" s="42"/>
      <c r="AA81" s="42"/>
      <c r="AB81" s="42"/>
      <c r="AC81" s="42"/>
      <c r="AD81" s="42"/>
    </row>
    <row r="82" spans="12:30" x14ac:dyDescent="0.25"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107" spans="13:21" x14ac:dyDescent="0.25">
      <c r="M107" s="42"/>
      <c r="N107" s="42"/>
      <c r="O107" s="42"/>
      <c r="P107" s="42"/>
      <c r="Q107" s="42"/>
      <c r="R107" s="42"/>
      <c r="S107" s="42"/>
      <c r="T107" s="42"/>
      <c r="U107" s="4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U18"/>
  <sheetViews>
    <sheetView workbookViewId="0">
      <selection activeCell="E4" sqref="E4"/>
    </sheetView>
  </sheetViews>
  <sheetFormatPr baseColWidth="10" defaultColWidth="11.42578125" defaultRowHeight="15" x14ac:dyDescent="0.25"/>
  <cols>
    <col min="1" max="1" width="68" style="2" customWidth="1"/>
    <col min="2" max="2" width="12.42578125" style="27" customWidth="1"/>
    <col min="3" max="3" width="9.5703125" style="27" customWidth="1"/>
    <col min="4" max="6" width="7.42578125" style="2" customWidth="1"/>
    <col min="7" max="39" width="7.42578125" style="2" bestFit="1" customWidth="1"/>
    <col min="40" max="16384" width="11.42578125" style="2"/>
  </cols>
  <sheetData>
    <row r="4" spans="1:47" x14ac:dyDescent="0.25">
      <c r="A4" s="8" t="s">
        <v>9</v>
      </c>
      <c r="B4" s="13" t="s">
        <v>0</v>
      </c>
      <c r="C4" s="13" t="s">
        <v>3</v>
      </c>
      <c r="D4" s="4">
        <v>2015</v>
      </c>
      <c r="E4" s="4">
        <f>D4+1</f>
        <v>2016</v>
      </c>
      <c r="F4" s="4">
        <f t="shared" ref="F4:AH4" si="0">E4+1</f>
        <v>2017</v>
      </c>
      <c r="G4" s="4">
        <f t="shared" si="0"/>
        <v>2018</v>
      </c>
      <c r="H4" s="4">
        <f t="shared" si="0"/>
        <v>2019</v>
      </c>
      <c r="I4" s="4">
        <f t="shared" si="0"/>
        <v>2020</v>
      </c>
      <c r="J4" s="4">
        <f t="shared" si="0"/>
        <v>2021</v>
      </c>
      <c r="K4" s="4">
        <f t="shared" si="0"/>
        <v>2022</v>
      </c>
      <c r="L4" s="4">
        <f t="shared" si="0"/>
        <v>2023</v>
      </c>
      <c r="M4" s="4">
        <f t="shared" si="0"/>
        <v>2024</v>
      </c>
      <c r="N4" s="4">
        <f t="shared" si="0"/>
        <v>2025</v>
      </c>
      <c r="O4" s="4">
        <f t="shared" si="0"/>
        <v>2026</v>
      </c>
      <c r="P4" s="4">
        <f t="shared" si="0"/>
        <v>2027</v>
      </c>
      <c r="Q4" s="4">
        <f t="shared" si="0"/>
        <v>2028</v>
      </c>
      <c r="R4" s="4">
        <f t="shared" si="0"/>
        <v>2029</v>
      </c>
      <c r="S4" s="4">
        <f t="shared" si="0"/>
        <v>2030</v>
      </c>
      <c r="T4" s="4">
        <f t="shared" si="0"/>
        <v>2031</v>
      </c>
      <c r="U4" s="4">
        <f t="shared" si="0"/>
        <v>2032</v>
      </c>
      <c r="V4" s="4">
        <f t="shared" si="0"/>
        <v>2033</v>
      </c>
      <c r="W4" s="4">
        <f t="shared" si="0"/>
        <v>2034</v>
      </c>
      <c r="X4" s="4">
        <f t="shared" si="0"/>
        <v>2035</v>
      </c>
      <c r="Y4" s="4">
        <f t="shared" si="0"/>
        <v>2036</v>
      </c>
      <c r="Z4" s="4">
        <f t="shared" si="0"/>
        <v>2037</v>
      </c>
      <c r="AA4" s="4">
        <f t="shared" si="0"/>
        <v>2038</v>
      </c>
      <c r="AB4" s="4">
        <f t="shared" si="0"/>
        <v>2039</v>
      </c>
      <c r="AC4" s="4">
        <f t="shared" si="0"/>
        <v>2040</v>
      </c>
      <c r="AD4" s="4">
        <f t="shared" si="0"/>
        <v>2041</v>
      </c>
      <c r="AE4" s="4">
        <f t="shared" si="0"/>
        <v>2042</v>
      </c>
      <c r="AF4" s="4">
        <f t="shared" si="0"/>
        <v>2043</v>
      </c>
      <c r="AG4" s="4">
        <f t="shared" si="0"/>
        <v>2044</v>
      </c>
      <c r="AH4" s="4">
        <f t="shared" si="0"/>
        <v>2045</v>
      </c>
      <c r="AI4" s="4">
        <f t="shared" ref="AI4" si="1">AH4+1</f>
        <v>2046</v>
      </c>
      <c r="AJ4" s="4">
        <f t="shared" ref="AJ4" si="2">AI4+1</f>
        <v>2047</v>
      </c>
      <c r="AK4" s="4">
        <f t="shared" ref="AK4" si="3">AJ4+1</f>
        <v>2048</v>
      </c>
      <c r="AL4" s="4">
        <f t="shared" ref="AL4" si="4">AK4+1</f>
        <v>2049</v>
      </c>
      <c r="AM4" s="4">
        <f t="shared" ref="AM4" si="5">AL4+1</f>
        <v>2050</v>
      </c>
    </row>
    <row r="5" spans="1:47" ht="14.45" x14ac:dyDescent="0.3">
      <c r="A5" s="6" t="s">
        <v>4</v>
      </c>
      <c r="B5" s="7" t="s">
        <v>11</v>
      </c>
      <c r="C5" s="28">
        <f>C6</f>
        <v>536163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7" ht="14.45" x14ac:dyDescent="0.3">
      <c r="A6" s="6" t="s">
        <v>5</v>
      </c>
      <c r="B6" s="7" t="s">
        <v>11</v>
      </c>
      <c r="C6" s="28">
        <f>SUM(D6:AM6)</f>
        <v>536163</v>
      </c>
      <c r="D6" s="14"/>
      <c r="E6" s="47">
        <v>26809</v>
      </c>
      <c r="F6" s="47">
        <v>107233</v>
      </c>
      <c r="G6" s="47">
        <v>134041</v>
      </c>
      <c r="H6" s="47">
        <v>134041</v>
      </c>
      <c r="I6" s="47">
        <v>134039</v>
      </c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47" ht="14.45" x14ac:dyDescent="0.3">
      <c r="A7" s="6" t="s">
        <v>6</v>
      </c>
      <c r="B7" s="7" t="s">
        <v>11</v>
      </c>
      <c r="C7" s="28">
        <f>MAX(D7:AM7)</f>
        <v>536163</v>
      </c>
      <c r="D7" s="14"/>
      <c r="E7" s="44">
        <f t="shared" ref="E7:J7" si="6">D7+E6</f>
        <v>26809</v>
      </c>
      <c r="F7" s="44">
        <f t="shared" si="6"/>
        <v>134042</v>
      </c>
      <c r="G7" s="44">
        <f t="shared" si="6"/>
        <v>268083</v>
      </c>
      <c r="H7" s="44">
        <f t="shared" si="6"/>
        <v>402124</v>
      </c>
      <c r="I7" s="44">
        <f t="shared" si="6"/>
        <v>536163</v>
      </c>
      <c r="J7" s="44">
        <f t="shared" si="6"/>
        <v>536163</v>
      </c>
      <c r="K7" s="44">
        <f t="shared" ref="K7:AH7" si="7">J7+K6</f>
        <v>536163</v>
      </c>
      <c r="L7" s="44">
        <f t="shared" si="7"/>
        <v>536163</v>
      </c>
      <c r="M7" s="44">
        <f t="shared" si="7"/>
        <v>536163</v>
      </c>
      <c r="N7" s="44">
        <f t="shared" si="7"/>
        <v>536163</v>
      </c>
      <c r="O7" s="44">
        <f t="shared" si="7"/>
        <v>536163</v>
      </c>
      <c r="P7" s="44">
        <f t="shared" si="7"/>
        <v>536163</v>
      </c>
      <c r="Q7" s="44">
        <f t="shared" si="7"/>
        <v>536163</v>
      </c>
      <c r="R7" s="44">
        <f t="shared" si="7"/>
        <v>536163</v>
      </c>
      <c r="S7" s="44">
        <f t="shared" si="7"/>
        <v>536163</v>
      </c>
      <c r="T7" s="44">
        <f t="shared" si="7"/>
        <v>536163</v>
      </c>
      <c r="U7" s="44">
        <f t="shared" si="7"/>
        <v>536163</v>
      </c>
      <c r="V7" s="44">
        <f t="shared" si="7"/>
        <v>536163</v>
      </c>
      <c r="W7" s="44">
        <f t="shared" si="7"/>
        <v>536163</v>
      </c>
      <c r="X7" s="44">
        <f t="shared" si="7"/>
        <v>536163</v>
      </c>
      <c r="Y7" s="44">
        <f t="shared" si="7"/>
        <v>536163</v>
      </c>
      <c r="Z7" s="44">
        <f t="shared" si="7"/>
        <v>536163</v>
      </c>
      <c r="AA7" s="44">
        <f t="shared" si="7"/>
        <v>536163</v>
      </c>
      <c r="AB7" s="44">
        <f t="shared" si="7"/>
        <v>536163</v>
      </c>
      <c r="AC7" s="44">
        <f t="shared" si="7"/>
        <v>536163</v>
      </c>
      <c r="AD7" s="44">
        <f t="shared" si="7"/>
        <v>536163</v>
      </c>
      <c r="AE7" s="44">
        <f t="shared" si="7"/>
        <v>536163</v>
      </c>
      <c r="AF7" s="44">
        <f t="shared" si="7"/>
        <v>536163</v>
      </c>
      <c r="AG7" s="44">
        <f t="shared" si="7"/>
        <v>536163</v>
      </c>
      <c r="AH7" s="44">
        <f t="shared" si="7"/>
        <v>536163</v>
      </c>
      <c r="AI7" s="44">
        <f t="shared" ref="AI7" si="8">AH7+AI6</f>
        <v>536163</v>
      </c>
      <c r="AJ7" s="44">
        <f t="shared" ref="AJ7" si="9">AI7+AJ6</f>
        <v>536163</v>
      </c>
      <c r="AK7" s="44">
        <f t="shared" ref="AK7" si="10">AJ7+AK6</f>
        <v>536163</v>
      </c>
      <c r="AL7" s="44">
        <f t="shared" ref="AL7" si="11">AK7+AL6</f>
        <v>536163</v>
      </c>
      <c r="AM7" s="44">
        <f t="shared" ref="AM7" si="12">AL7+AM6</f>
        <v>536163</v>
      </c>
    </row>
    <row r="8" spans="1:47" x14ac:dyDescent="0.25">
      <c r="A8" s="6" t="s">
        <v>7</v>
      </c>
      <c r="B8" s="7" t="s">
        <v>11</v>
      </c>
      <c r="C8" s="28">
        <f>SUM(D8:AM8)</f>
        <v>439726.24015993148</v>
      </c>
      <c r="D8" s="6"/>
      <c r="E8" s="47">
        <v>518.7357585647087</v>
      </c>
      <c r="F8" s="47">
        <v>11811.80404565097</v>
      </c>
      <c r="G8" s="47">
        <v>20549.470847540306</v>
      </c>
      <c r="H8" s="47">
        <v>32118.004778692564</v>
      </c>
      <c r="I8" s="47">
        <v>44785.848544067412</v>
      </c>
      <c r="J8" s="47">
        <v>47601.412158459891</v>
      </c>
      <c r="K8" s="47">
        <v>51041.191827975796</v>
      </c>
      <c r="L8" s="47">
        <v>50847.027855158754</v>
      </c>
      <c r="M8" s="47">
        <v>45861.458386840066</v>
      </c>
      <c r="N8" s="47">
        <v>37127.671495450602</v>
      </c>
      <c r="O8" s="47">
        <v>26597.726207621745</v>
      </c>
      <c r="P8" s="47">
        <v>16587.177282750315</v>
      </c>
      <c r="Q8" s="47">
        <v>10396.620556704525</v>
      </c>
      <c r="R8" s="47">
        <v>7625.4463639412425</v>
      </c>
      <c r="S8" s="47">
        <v>5565.1886514149373</v>
      </c>
      <c r="T8" s="47">
        <v>4300.6133440153208</v>
      </c>
      <c r="U8" s="47">
        <v>3611.9241119384533</v>
      </c>
      <c r="V8" s="47">
        <v>3397.4573725624359</v>
      </c>
      <c r="W8" s="47">
        <v>2805.1676104101934</v>
      </c>
      <c r="X8" s="47">
        <v>2632.8311462531565</v>
      </c>
      <c r="Y8" s="47">
        <v>2127.8109754414763</v>
      </c>
      <c r="Z8" s="47">
        <v>1820.8101202336256</v>
      </c>
      <c r="AA8" s="47">
        <v>1505.718764805817</v>
      </c>
      <c r="AB8" s="47">
        <v>888.3623973026406</v>
      </c>
      <c r="AC8" s="47">
        <v>690.75955613452243</v>
      </c>
      <c r="AD8" s="47">
        <v>691</v>
      </c>
      <c r="AE8" s="47">
        <v>691</v>
      </c>
      <c r="AF8" s="47">
        <v>691</v>
      </c>
      <c r="AG8" s="47">
        <v>691</v>
      </c>
      <c r="AH8" s="47">
        <v>691</v>
      </c>
      <c r="AI8" s="47">
        <v>691</v>
      </c>
      <c r="AJ8" s="47">
        <v>691</v>
      </c>
      <c r="AK8" s="47">
        <v>691</v>
      </c>
      <c r="AL8" s="47">
        <v>691</v>
      </c>
      <c r="AM8" s="47">
        <v>691</v>
      </c>
    </row>
    <row r="9" spans="1:47" x14ac:dyDescent="0.25">
      <c r="A9" s="6" t="s">
        <v>10</v>
      </c>
      <c r="B9" s="7" t="s">
        <v>11</v>
      </c>
      <c r="C9" s="28">
        <f>MAX(D9:AM9)</f>
        <v>439726.24015993148</v>
      </c>
      <c r="D9" s="14"/>
      <c r="E9" s="44">
        <f>D9+E8</f>
        <v>518.7357585647087</v>
      </c>
      <c r="F9" s="44">
        <f t="shared" ref="F9:AH9" si="13">E9+F8</f>
        <v>12330.539804215678</v>
      </c>
      <c r="G9" s="44">
        <f t="shared" si="13"/>
        <v>32880.010651755983</v>
      </c>
      <c r="H9" s="44">
        <f t="shared" si="13"/>
        <v>64998.015430448548</v>
      </c>
      <c r="I9" s="44">
        <f t="shared" si="13"/>
        <v>109783.86397451596</v>
      </c>
      <c r="J9" s="44">
        <f t="shared" si="13"/>
        <v>157385.27613297585</v>
      </c>
      <c r="K9" s="44">
        <f t="shared" si="13"/>
        <v>208426.46796095165</v>
      </c>
      <c r="L9" s="44">
        <f t="shared" si="13"/>
        <v>259273.4958161104</v>
      </c>
      <c r="M9" s="44">
        <f t="shared" si="13"/>
        <v>305134.95420295047</v>
      </c>
      <c r="N9" s="44">
        <f t="shared" si="13"/>
        <v>342262.62569840107</v>
      </c>
      <c r="O9" s="44">
        <f t="shared" si="13"/>
        <v>368860.35190602281</v>
      </c>
      <c r="P9" s="44">
        <f t="shared" si="13"/>
        <v>385447.52918877313</v>
      </c>
      <c r="Q9" s="44">
        <f t="shared" si="13"/>
        <v>395844.14974547765</v>
      </c>
      <c r="R9" s="44">
        <f t="shared" si="13"/>
        <v>403469.5961094189</v>
      </c>
      <c r="S9" s="44">
        <f t="shared" si="13"/>
        <v>409034.78476083383</v>
      </c>
      <c r="T9" s="44">
        <f t="shared" si="13"/>
        <v>413335.39810484916</v>
      </c>
      <c r="U9" s="44">
        <f t="shared" si="13"/>
        <v>416947.32221678761</v>
      </c>
      <c r="V9" s="44">
        <f t="shared" si="13"/>
        <v>420344.77958935004</v>
      </c>
      <c r="W9" s="44">
        <f t="shared" si="13"/>
        <v>423149.94719976024</v>
      </c>
      <c r="X9" s="44">
        <f t="shared" si="13"/>
        <v>425782.77834601339</v>
      </c>
      <c r="Y9" s="44">
        <f t="shared" si="13"/>
        <v>427910.58932145487</v>
      </c>
      <c r="Z9" s="44">
        <f t="shared" si="13"/>
        <v>429731.3994416885</v>
      </c>
      <c r="AA9" s="44">
        <f t="shared" si="13"/>
        <v>431237.11820649431</v>
      </c>
      <c r="AB9" s="44">
        <f t="shared" si="13"/>
        <v>432125.48060379695</v>
      </c>
      <c r="AC9" s="44">
        <f t="shared" si="13"/>
        <v>432816.24015993148</v>
      </c>
      <c r="AD9" s="44">
        <f t="shared" si="13"/>
        <v>433507.24015993148</v>
      </c>
      <c r="AE9" s="44">
        <f t="shared" si="13"/>
        <v>434198.24015993148</v>
      </c>
      <c r="AF9" s="44">
        <f t="shared" si="13"/>
        <v>434889.24015993148</v>
      </c>
      <c r="AG9" s="44">
        <f t="shared" si="13"/>
        <v>435580.24015993148</v>
      </c>
      <c r="AH9" s="44">
        <f t="shared" si="13"/>
        <v>436271.24015993148</v>
      </c>
      <c r="AI9" s="44">
        <f t="shared" ref="AI9" si="14">AH9+AI8</f>
        <v>436962.24015993148</v>
      </c>
      <c r="AJ9" s="44">
        <f t="shared" ref="AJ9" si="15">AI9+AJ8</f>
        <v>437653.24015993148</v>
      </c>
      <c r="AK9" s="44">
        <f t="shared" ref="AK9" si="16">AJ9+AK8</f>
        <v>438344.24015993148</v>
      </c>
      <c r="AL9" s="44">
        <f t="shared" ref="AL9" si="17">AK9+AL8</f>
        <v>439035.24015993148</v>
      </c>
      <c r="AM9" s="44">
        <f t="shared" ref="AM9" si="18">AL9+AM8</f>
        <v>439726.24015993148</v>
      </c>
    </row>
    <row r="10" spans="1:47" x14ac:dyDescent="0.25">
      <c r="A10" s="9" t="s">
        <v>25</v>
      </c>
      <c r="B10" s="7" t="s">
        <v>1</v>
      </c>
      <c r="C10" s="12">
        <f>MAX(D10:AM10)</f>
        <v>0.8201353695796455</v>
      </c>
      <c r="D10" s="14"/>
      <c r="E10" s="11">
        <f>E9/E7</f>
        <v>1.9349313982793416E-2</v>
      </c>
      <c r="F10" s="11">
        <f>F9/F7</f>
        <v>9.1990121038299025E-2</v>
      </c>
      <c r="G10" s="11">
        <f t="shared" ref="G10:AH10" si="19">G9/G7</f>
        <v>0.12264862244810742</v>
      </c>
      <c r="H10" s="11">
        <f t="shared" si="19"/>
        <v>0.16163674744717685</v>
      </c>
      <c r="I10" s="11">
        <f t="shared" si="19"/>
        <v>0.20475837380519724</v>
      </c>
      <c r="J10" s="11">
        <f t="shared" si="19"/>
        <v>0.29353997969456275</v>
      </c>
      <c r="K10" s="11">
        <f t="shared" si="19"/>
        <v>0.3887371339703628</v>
      </c>
      <c r="L10" s="11">
        <f t="shared" si="19"/>
        <v>0.48357215215542737</v>
      </c>
      <c r="M10" s="11">
        <f t="shared" si="19"/>
        <v>0.56910856251354625</v>
      </c>
      <c r="N10" s="11">
        <f t="shared" si="19"/>
        <v>0.6383555480299854</v>
      </c>
      <c r="O10" s="11">
        <f t="shared" si="19"/>
        <v>0.68796308567734588</v>
      </c>
      <c r="P10" s="11">
        <f t="shared" si="19"/>
        <v>0.71889990392618131</v>
      </c>
      <c r="Q10" s="11">
        <f t="shared" si="19"/>
        <v>0.73829068724525504</v>
      </c>
      <c r="R10" s="11">
        <f t="shared" si="19"/>
        <v>0.75251294123133994</v>
      </c>
      <c r="S10" s="11">
        <f t="shared" si="19"/>
        <v>0.76289259937898335</v>
      </c>
      <c r="T10" s="11">
        <f t="shared" si="19"/>
        <v>0.77091369248689146</v>
      </c>
      <c r="U10" s="11">
        <f t="shared" si="19"/>
        <v>0.77765030823982184</v>
      </c>
      <c r="V10" s="11">
        <f t="shared" si="19"/>
        <v>0.78398692112165524</v>
      </c>
      <c r="W10" s="11">
        <f t="shared" si="19"/>
        <v>0.78921885172934392</v>
      </c>
      <c r="X10" s="11">
        <f t="shared" si="19"/>
        <v>0.79412935682994423</v>
      </c>
      <c r="Y10" s="11">
        <f t="shared" si="19"/>
        <v>0.79809794656001043</v>
      </c>
      <c r="Z10" s="11">
        <f t="shared" si="19"/>
        <v>0.80149394762728587</v>
      </c>
      <c r="AA10" s="11">
        <f t="shared" si="19"/>
        <v>0.8043022704037659</v>
      </c>
      <c r="AB10" s="11">
        <f t="shared" si="19"/>
        <v>0.80595915906878501</v>
      </c>
      <c r="AC10" s="11">
        <f t="shared" si="19"/>
        <v>0.8072474977943862</v>
      </c>
      <c r="AD10" s="11">
        <f t="shared" si="19"/>
        <v>0.80853628497291208</v>
      </c>
      <c r="AE10" s="11">
        <f t="shared" si="19"/>
        <v>0.80982507215143806</v>
      </c>
      <c r="AF10" s="11">
        <f t="shared" si="19"/>
        <v>0.81111385932996394</v>
      </c>
      <c r="AG10" s="11">
        <f t="shared" si="19"/>
        <v>0.81240264650848992</v>
      </c>
      <c r="AH10" s="11">
        <f t="shared" si="19"/>
        <v>0.8136914336870158</v>
      </c>
      <c r="AI10" s="11">
        <f t="shared" ref="AI10:AM10" si="20">AI9/AI7</f>
        <v>0.81498022086554178</v>
      </c>
      <c r="AJ10" s="11">
        <f t="shared" si="20"/>
        <v>0.81626900804406766</v>
      </c>
      <c r="AK10" s="11">
        <f t="shared" si="20"/>
        <v>0.81755779522259364</v>
      </c>
      <c r="AL10" s="11">
        <f t="shared" si="20"/>
        <v>0.81884658240111963</v>
      </c>
      <c r="AM10" s="11">
        <f t="shared" si="20"/>
        <v>0.8201353695796455</v>
      </c>
    </row>
    <row r="12" spans="1:47" ht="14.45" x14ac:dyDescent="0.3"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14.45" x14ac:dyDescent="0.3"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14.45" x14ac:dyDescent="0.3"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14.45" x14ac:dyDescent="0.3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14.45" x14ac:dyDescent="0.3"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4:47" ht="14.45" x14ac:dyDescent="0.3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4:47" ht="14.45" x14ac:dyDescent="0.3"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tabSelected="1" workbookViewId="0">
      <selection activeCell="G5" sqref="G5"/>
    </sheetView>
  </sheetViews>
  <sheetFormatPr baseColWidth="10" defaultRowHeight="15" x14ac:dyDescent="0.25"/>
  <cols>
    <col min="1" max="1" width="46.5703125" customWidth="1"/>
    <col min="2" max="3" width="8.85546875" style="2" customWidth="1"/>
    <col min="4" max="5" width="7.140625" customWidth="1"/>
    <col min="6" max="34" width="7.28515625" customWidth="1"/>
    <col min="35" max="39" width="7.28515625" style="41" customWidth="1"/>
  </cols>
  <sheetData>
    <row r="1" spans="1:39" x14ac:dyDescent="0.25">
      <c r="A1" s="19" t="s">
        <v>35</v>
      </c>
      <c r="B1" s="20"/>
      <c r="C1" s="21"/>
      <c r="D1" s="42"/>
      <c r="E1" s="42"/>
      <c r="F1" s="42"/>
      <c r="G1" s="42"/>
      <c r="H1" s="31"/>
      <c r="I1" s="31"/>
    </row>
    <row r="2" spans="1:39" ht="14.45" x14ac:dyDescent="0.3">
      <c r="H2" s="31"/>
    </row>
    <row r="3" spans="1:39" s="15" customFormat="1" x14ac:dyDescent="0.25">
      <c r="A3" s="32" t="s">
        <v>19</v>
      </c>
      <c r="B3" s="18">
        <f>C21</f>
        <v>595.65406422547312</v>
      </c>
      <c r="C3" s="36" t="s">
        <v>34</v>
      </c>
      <c r="E3" s="3" t="s">
        <v>33</v>
      </c>
      <c r="I3" s="1"/>
      <c r="AI3" s="41"/>
      <c r="AJ3" s="41"/>
      <c r="AK3" s="41"/>
      <c r="AL3" s="41"/>
      <c r="AM3" s="41"/>
    </row>
    <row r="4" spans="1:39" s="15" customFormat="1" ht="14.45" x14ac:dyDescent="0.3">
      <c r="A4" s="32" t="s">
        <v>20</v>
      </c>
      <c r="B4" s="43">
        <f>IRR(D46:AM46)</f>
        <v>8.7406724037980554E-2</v>
      </c>
      <c r="C4" s="6"/>
      <c r="E4" s="15" t="s">
        <v>43</v>
      </c>
      <c r="AI4" s="41"/>
      <c r="AJ4" s="41"/>
      <c r="AK4" s="41"/>
      <c r="AL4" s="41"/>
      <c r="AM4" s="41"/>
    </row>
    <row r="5" spans="1:39" s="15" customFormat="1" x14ac:dyDescent="0.25">
      <c r="A5" s="35" t="s">
        <v>22</v>
      </c>
      <c r="B5" s="16">
        <f>B3/C9</f>
        <v>0.91588614151629288</v>
      </c>
      <c r="C5" s="6" t="s">
        <v>17</v>
      </c>
      <c r="AI5" s="41"/>
      <c r="AJ5" s="41"/>
      <c r="AK5" s="41"/>
      <c r="AL5" s="41"/>
      <c r="AM5" s="41"/>
    </row>
    <row r="6" spans="1:39" x14ac:dyDescent="0.25">
      <c r="A6" s="35" t="s">
        <v>23</v>
      </c>
      <c r="B6" s="23">
        <f>B3/C25</f>
        <v>1.5398768116908073</v>
      </c>
      <c r="C6" s="6" t="s">
        <v>17</v>
      </c>
      <c r="D6" s="30"/>
      <c r="E6" s="30"/>
      <c r="F6" s="30"/>
      <c r="G6" s="30"/>
    </row>
    <row r="8" spans="1:39" s="30" customFormat="1" x14ac:dyDescent="0.25">
      <c r="A8" s="13" t="s">
        <v>36</v>
      </c>
      <c r="B8" s="13" t="s">
        <v>0</v>
      </c>
      <c r="C8" s="13" t="s">
        <v>3</v>
      </c>
      <c r="D8" s="17">
        <v>2015</v>
      </c>
      <c r="E8" s="4">
        <v>2016</v>
      </c>
      <c r="F8" s="4">
        <v>2017</v>
      </c>
      <c r="G8" s="4">
        <v>2018</v>
      </c>
      <c r="H8" s="4">
        <v>2019</v>
      </c>
      <c r="I8" s="4">
        <v>2020</v>
      </c>
      <c r="J8" s="4">
        <v>2021</v>
      </c>
      <c r="K8" s="4">
        <v>2022</v>
      </c>
      <c r="L8" s="4">
        <v>2023</v>
      </c>
      <c r="M8" s="4">
        <v>2024</v>
      </c>
      <c r="N8" s="4">
        <v>2025</v>
      </c>
      <c r="O8" s="4">
        <v>2026</v>
      </c>
      <c r="P8" s="4">
        <v>2027</v>
      </c>
      <c r="Q8" s="4">
        <v>2028</v>
      </c>
      <c r="R8" s="4">
        <v>2029</v>
      </c>
      <c r="S8" s="4">
        <v>2030</v>
      </c>
      <c r="T8" s="4">
        <v>2031</v>
      </c>
      <c r="U8" s="4">
        <v>2032</v>
      </c>
      <c r="V8" s="4">
        <v>2033</v>
      </c>
      <c r="W8" s="4">
        <v>2034</v>
      </c>
      <c r="X8" s="4">
        <v>2035</v>
      </c>
      <c r="Y8" s="4">
        <v>2036</v>
      </c>
      <c r="Z8" s="4">
        <v>2037</v>
      </c>
      <c r="AA8" s="4">
        <v>2038</v>
      </c>
      <c r="AB8" s="4">
        <v>2039</v>
      </c>
      <c r="AC8" s="4">
        <v>2040</v>
      </c>
      <c r="AD8" s="4">
        <v>2041</v>
      </c>
      <c r="AE8" s="4">
        <v>2042</v>
      </c>
      <c r="AF8" s="4">
        <v>2043</v>
      </c>
      <c r="AG8" s="4">
        <v>2044</v>
      </c>
      <c r="AH8" s="4">
        <v>2045</v>
      </c>
      <c r="AI8" s="4">
        <v>2046</v>
      </c>
      <c r="AJ8" s="4">
        <v>2047</v>
      </c>
      <c r="AK8" s="4">
        <v>2048</v>
      </c>
      <c r="AL8" s="4">
        <v>2049</v>
      </c>
      <c r="AM8" s="4">
        <v>2050</v>
      </c>
    </row>
    <row r="9" spans="1:39" s="30" customFormat="1" x14ac:dyDescent="0.25">
      <c r="A9" s="4" t="s">
        <v>15</v>
      </c>
      <c r="B9" s="5" t="s">
        <v>34</v>
      </c>
      <c r="C9" s="24">
        <f t="shared" ref="C9:C21" si="0">SUM(D9:AM9)</f>
        <v>650.35820199150476</v>
      </c>
      <c r="D9" s="25">
        <v>2.6713619999999998</v>
      </c>
      <c r="E9" s="25">
        <v>34.397350363968158</v>
      </c>
      <c r="F9" s="25">
        <v>109.1927994525979</v>
      </c>
      <c r="G9" s="25">
        <v>129.3309725860868</v>
      </c>
      <c r="H9" s="25">
        <v>116.97736701116509</v>
      </c>
      <c r="I9" s="25">
        <v>116.12514926166429</v>
      </c>
      <c r="J9" s="25">
        <v>20.815313443255231</v>
      </c>
      <c r="K9" s="25">
        <v>21.023846407519731</v>
      </c>
      <c r="L9" s="25">
        <v>19.849682169949975</v>
      </c>
      <c r="M9" s="25">
        <v>17.112682992737216</v>
      </c>
      <c r="N9" s="25">
        <v>13.401706778117664</v>
      </c>
      <c r="O9" s="25">
        <v>9.7599146098022089</v>
      </c>
      <c r="P9" s="25">
        <v>6.3539194370698624</v>
      </c>
      <c r="Q9" s="25">
        <v>4.3249136373461248</v>
      </c>
      <c r="R9" s="25">
        <v>3.3787192179094174</v>
      </c>
      <c r="S9" s="25">
        <v>2.6947636741634393</v>
      </c>
      <c r="T9" s="25">
        <v>2.2586653637226859</v>
      </c>
      <c r="U9" s="25">
        <v>1.9880309440634756</v>
      </c>
      <c r="V9" s="25">
        <v>1.8387466160896213</v>
      </c>
      <c r="W9" s="25">
        <v>1.6248179078515401</v>
      </c>
      <c r="X9" s="25">
        <v>1.5071104711870953</v>
      </c>
      <c r="Y9" s="25">
        <v>1.498086535814968</v>
      </c>
      <c r="Z9" s="25">
        <v>1.3676581198180653</v>
      </c>
      <c r="AA9" s="25">
        <v>1.2455079188280151</v>
      </c>
      <c r="AB9" s="25">
        <v>1.0867021905501164</v>
      </c>
      <c r="AC9" s="25">
        <v>1.0012944141905498</v>
      </c>
      <c r="AD9" s="25">
        <v>0.94868957713823487</v>
      </c>
      <c r="AE9" s="25">
        <v>0.89884843160569927</v>
      </c>
      <c r="AF9" s="25">
        <v>0.85162578199412509</v>
      </c>
      <c r="AG9" s="25">
        <v>0.80688406082156905</v>
      </c>
      <c r="AH9" s="25">
        <v>0.7644929279658621</v>
      </c>
      <c r="AI9" s="25">
        <v>0.72432889096201836</v>
      </c>
      <c r="AJ9" s="25">
        <v>0.68627494524801591</v>
      </c>
      <c r="AK9" s="25">
        <v>0.65022023331092527</v>
      </c>
      <c r="AL9" s="25">
        <v>0.61605972174041912</v>
      </c>
      <c r="AM9" s="25">
        <v>0.58369389524886939</v>
      </c>
    </row>
    <row r="10" spans="1:39" s="30" customFormat="1" x14ac:dyDescent="0.25">
      <c r="A10" s="30" t="s">
        <v>30</v>
      </c>
      <c r="B10" s="26" t="s">
        <v>34</v>
      </c>
      <c r="C10" s="22">
        <f t="shared" si="0"/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</row>
    <row r="11" spans="1:39" s="30" customFormat="1" x14ac:dyDescent="0.25">
      <c r="A11" s="30" t="s">
        <v>31</v>
      </c>
      <c r="B11" s="7" t="s">
        <v>34</v>
      </c>
      <c r="C11" s="18">
        <f t="shared" si="0"/>
        <v>650.35820199150476</v>
      </c>
      <c r="D11" s="23">
        <v>2.6713619999999998</v>
      </c>
      <c r="E11" s="23">
        <v>34.397350363968158</v>
      </c>
      <c r="F11" s="23">
        <v>109.1927994525979</v>
      </c>
      <c r="G11" s="23">
        <v>129.3309725860868</v>
      </c>
      <c r="H11" s="23">
        <v>116.97736701116509</v>
      </c>
      <c r="I11" s="23">
        <v>116.12514926166429</v>
      </c>
      <c r="J11" s="23">
        <v>20.815313443255231</v>
      </c>
      <c r="K11" s="23">
        <v>21.023846407519731</v>
      </c>
      <c r="L11" s="23">
        <v>19.849682169949975</v>
      </c>
      <c r="M11" s="23">
        <v>17.112682992737216</v>
      </c>
      <c r="N11" s="23">
        <v>13.401706778117664</v>
      </c>
      <c r="O11" s="23">
        <v>9.7599146098022089</v>
      </c>
      <c r="P11" s="23">
        <v>6.3539194370698624</v>
      </c>
      <c r="Q11" s="23">
        <v>4.3249136373461248</v>
      </c>
      <c r="R11" s="23">
        <v>3.3787192179094174</v>
      </c>
      <c r="S11" s="23">
        <v>2.6947636741634393</v>
      </c>
      <c r="T11" s="23">
        <v>2.2586653637226859</v>
      </c>
      <c r="U11" s="23">
        <v>1.9880309440634756</v>
      </c>
      <c r="V11" s="23">
        <v>1.8387466160896213</v>
      </c>
      <c r="W11" s="23">
        <v>1.6248179078515401</v>
      </c>
      <c r="X11" s="23">
        <v>1.5071104711870953</v>
      </c>
      <c r="Y11" s="23">
        <v>1.498086535814968</v>
      </c>
      <c r="Z11" s="23">
        <v>1.3676581198180653</v>
      </c>
      <c r="AA11" s="23">
        <v>1.2455079188280151</v>
      </c>
      <c r="AB11" s="23">
        <v>1.0867021905501164</v>
      </c>
      <c r="AC11" s="23">
        <v>1.0012944141905498</v>
      </c>
      <c r="AD11" s="23">
        <v>0.94868957713823487</v>
      </c>
      <c r="AE11" s="23">
        <v>0.89884843160569927</v>
      </c>
      <c r="AF11" s="23">
        <v>0.85162578199412509</v>
      </c>
      <c r="AG11" s="23">
        <v>0.80688406082156905</v>
      </c>
      <c r="AH11" s="23">
        <v>0.7644929279658621</v>
      </c>
      <c r="AI11" s="23">
        <v>0.72432889096201836</v>
      </c>
      <c r="AJ11" s="23">
        <v>0.68627494524801591</v>
      </c>
      <c r="AK11" s="23">
        <v>0.65022023331092527</v>
      </c>
      <c r="AL11" s="23">
        <v>0.61605972174041912</v>
      </c>
      <c r="AM11" s="23">
        <v>0.58369389524886939</v>
      </c>
    </row>
    <row r="12" spans="1:39" s="30" customFormat="1" x14ac:dyDescent="0.25">
      <c r="A12" s="4" t="s">
        <v>8</v>
      </c>
      <c r="B12" s="5" t="s">
        <v>34</v>
      </c>
      <c r="C12" s="24">
        <f t="shared" si="0"/>
        <v>283.92550100308131</v>
      </c>
      <c r="D12" s="25">
        <v>0</v>
      </c>
      <c r="E12" s="25">
        <v>1.4265046770523966</v>
      </c>
      <c r="F12" s="25">
        <v>3.1085574407910475</v>
      </c>
      <c r="G12" s="25">
        <v>5.3425048905438688</v>
      </c>
      <c r="H12" s="25">
        <v>7.9610231851030964</v>
      </c>
      <c r="I12" s="25">
        <v>10.468777924297999</v>
      </c>
      <c r="J12" s="25">
        <v>11.066105256909914</v>
      </c>
      <c r="K12" s="25">
        <v>11.415450841292479</v>
      </c>
      <c r="L12" s="25">
        <v>12.002680348559698</v>
      </c>
      <c r="M12" s="25">
        <v>12.385498533049395</v>
      </c>
      <c r="N12" s="25">
        <v>12.467744276652985</v>
      </c>
      <c r="O12" s="25">
        <v>12.366695661217731</v>
      </c>
      <c r="P12" s="25">
        <v>12.152233281226739</v>
      </c>
      <c r="Q12" s="25">
        <v>11.792760317528074</v>
      </c>
      <c r="R12" s="25">
        <v>11.46868301537706</v>
      </c>
      <c r="S12" s="25">
        <v>11.06215893839904</v>
      </c>
      <c r="T12" s="25">
        <v>10.480807776031448</v>
      </c>
      <c r="U12" s="25">
        <v>10.078921245712868</v>
      </c>
      <c r="V12" s="25">
        <v>9.6687133491532222</v>
      </c>
      <c r="W12" s="25">
        <v>9.2547822401974411</v>
      </c>
      <c r="X12" s="25">
        <v>8.8464924640346165</v>
      </c>
      <c r="Y12" s="25">
        <v>8.4313199543132153</v>
      </c>
      <c r="Z12" s="25">
        <v>8.0074649661954975</v>
      </c>
      <c r="AA12" s="25">
        <v>7.5924816731905613</v>
      </c>
      <c r="AB12" s="25">
        <v>7.1823623507958407</v>
      </c>
      <c r="AC12" s="25">
        <v>6.7946177187814234</v>
      </c>
      <c r="AD12" s="25">
        <v>6.4463847859677914</v>
      </c>
      <c r="AE12" s="25">
        <v>6.1043260912971586</v>
      </c>
      <c r="AF12" s="25">
        <v>5.7803880969828318</v>
      </c>
      <c r="AG12" s="25">
        <v>5.4739413909090544</v>
      </c>
      <c r="AH12" s="25">
        <v>5.1842382198460193</v>
      </c>
      <c r="AI12" s="25">
        <v>4.9118747641726461</v>
      </c>
      <c r="AJ12" s="25">
        <v>4.6538204217846868</v>
      </c>
      <c r="AK12" s="25">
        <v>4.4093234371923709</v>
      </c>
      <c r="AL12" s="25">
        <v>4.1776715497582746</v>
      </c>
      <c r="AM12" s="25">
        <v>3.9581899187628737</v>
      </c>
    </row>
    <row r="13" spans="1:39" s="30" customFormat="1" x14ac:dyDescent="0.25">
      <c r="A13" s="30" t="s">
        <v>30</v>
      </c>
      <c r="B13" s="7" t="s">
        <v>34</v>
      </c>
      <c r="C13" s="18">
        <f t="shared" si="0"/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</row>
    <row r="14" spans="1:39" s="30" customFormat="1" x14ac:dyDescent="0.25">
      <c r="A14" s="30" t="s">
        <v>31</v>
      </c>
      <c r="B14" s="7" t="s">
        <v>34</v>
      </c>
      <c r="C14" s="18">
        <f t="shared" si="0"/>
        <v>283.92550100308131</v>
      </c>
      <c r="D14" s="23">
        <v>0</v>
      </c>
      <c r="E14" s="23">
        <v>1.4265046770523966</v>
      </c>
      <c r="F14" s="23">
        <v>3.1085574407910475</v>
      </c>
      <c r="G14" s="23">
        <v>5.3425048905438688</v>
      </c>
      <c r="H14" s="23">
        <v>7.9610231851030964</v>
      </c>
      <c r="I14" s="23">
        <v>10.468777924297999</v>
      </c>
      <c r="J14" s="23">
        <v>11.066105256909914</v>
      </c>
      <c r="K14" s="23">
        <v>11.415450841292479</v>
      </c>
      <c r="L14" s="23">
        <v>12.002680348559698</v>
      </c>
      <c r="M14" s="23">
        <v>12.385498533049395</v>
      </c>
      <c r="N14" s="23">
        <v>12.467744276652985</v>
      </c>
      <c r="O14" s="23">
        <v>12.366695661217731</v>
      </c>
      <c r="P14" s="23">
        <v>12.152233281226739</v>
      </c>
      <c r="Q14" s="23">
        <v>11.792760317528074</v>
      </c>
      <c r="R14" s="23">
        <v>11.46868301537706</v>
      </c>
      <c r="S14" s="23">
        <v>11.06215893839904</v>
      </c>
      <c r="T14" s="23">
        <v>10.480807776031448</v>
      </c>
      <c r="U14" s="23">
        <v>10.078921245712868</v>
      </c>
      <c r="V14" s="23">
        <v>9.6687133491532222</v>
      </c>
      <c r="W14" s="23">
        <v>9.2547822401974411</v>
      </c>
      <c r="X14" s="23">
        <v>8.8464924640346165</v>
      </c>
      <c r="Y14" s="23">
        <v>8.4313199543132153</v>
      </c>
      <c r="Z14" s="23">
        <v>8.0074649661954975</v>
      </c>
      <c r="AA14" s="23">
        <v>7.5924816731905613</v>
      </c>
      <c r="AB14" s="23">
        <v>7.1823623507958407</v>
      </c>
      <c r="AC14" s="23">
        <v>6.7946177187814234</v>
      </c>
      <c r="AD14" s="23">
        <v>6.4463847859677914</v>
      </c>
      <c r="AE14" s="23">
        <v>6.1043260912971586</v>
      </c>
      <c r="AF14" s="23">
        <v>5.7803880969828318</v>
      </c>
      <c r="AG14" s="23">
        <v>5.4739413909090544</v>
      </c>
      <c r="AH14" s="23">
        <v>5.1842382198460193</v>
      </c>
      <c r="AI14" s="23">
        <v>4.9118747641726461</v>
      </c>
      <c r="AJ14" s="23">
        <v>4.6538204217846868</v>
      </c>
      <c r="AK14" s="23">
        <v>4.4093234371923709</v>
      </c>
      <c r="AL14" s="23">
        <v>4.1776715497582746</v>
      </c>
      <c r="AM14" s="23">
        <v>3.9581899187628737</v>
      </c>
    </row>
    <row r="15" spans="1:39" s="30" customFormat="1" x14ac:dyDescent="0.25">
      <c r="A15" s="4" t="s">
        <v>14</v>
      </c>
      <c r="B15" s="5" t="s">
        <v>34</v>
      </c>
      <c r="C15" s="24">
        <f t="shared" si="0"/>
        <v>934.28370299458629</v>
      </c>
      <c r="D15" s="23">
        <v>2.6713619999999998</v>
      </c>
      <c r="E15" s="23">
        <v>35.823855041020558</v>
      </c>
      <c r="F15" s="23">
        <v>112.30135689338894</v>
      </c>
      <c r="G15" s="23">
        <v>134.67347747663067</v>
      </c>
      <c r="H15" s="23">
        <v>124.93839019626819</v>
      </c>
      <c r="I15" s="23">
        <v>126.59392718596229</v>
      </c>
      <c r="J15" s="23">
        <v>31.881418700165145</v>
      </c>
      <c r="K15" s="23">
        <v>32.43929724881221</v>
      </c>
      <c r="L15" s="23">
        <v>31.852362518509672</v>
      </c>
      <c r="M15" s="23">
        <v>29.498181525786613</v>
      </c>
      <c r="N15" s="23">
        <v>25.86945105477065</v>
      </c>
      <c r="O15" s="23">
        <v>22.126610271019942</v>
      </c>
      <c r="P15" s="23">
        <v>18.506152718296601</v>
      </c>
      <c r="Q15" s="23">
        <v>16.117673954874199</v>
      </c>
      <c r="R15" s="23">
        <v>14.847402233286477</v>
      </c>
      <c r="S15" s="23">
        <v>13.75692261256248</v>
      </c>
      <c r="T15" s="23">
        <v>12.739473139754134</v>
      </c>
      <c r="U15" s="23">
        <v>12.066952189776345</v>
      </c>
      <c r="V15" s="23">
        <v>11.507459965242843</v>
      </c>
      <c r="W15" s="23">
        <v>10.879600148048981</v>
      </c>
      <c r="X15" s="23">
        <v>10.353602935221712</v>
      </c>
      <c r="Y15" s="23">
        <v>9.9294064901281835</v>
      </c>
      <c r="Z15" s="23">
        <v>9.3751230860135628</v>
      </c>
      <c r="AA15" s="23">
        <v>8.8379895920185767</v>
      </c>
      <c r="AB15" s="23">
        <v>8.2690645413459567</v>
      </c>
      <c r="AC15" s="23">
        <v>7.7959121329719734</v>
      </c>
      <c r="AD15" s="23">
        <v>7.3950743631060263</v>
      </c>
      <c r="AE15" s="23">
        <v>7.0031745229028584</v>
      </c>
      <c r="AF15" s="23">
        <v>6.6320138789769567</v>
      </c>
      <c r="AG15" s="23">
        <v>6.2808254517306237</v>
      </c>
      <c r="AH15" s="23">
        <v>5.9487311478118814</v>
      </c>
      <c r="AI15" s="23">
        <v>5.6362036551346648</v>
      </c>
      <c r="AJ15" s="23">
        <v>5.3400953670327027</v>
      </c>
      <c r="AK15" s="23">
        <v>5.0595436705032961</v>
      </c>
      <c r="AL15" s="23">
        <v>4.7937312714986939</v>
      </c>
      <c r="AM15" s="23">
        <v>4.5418838140117428</v>
      </c>
    </row>
    <row r="16" spans="1:39" s="30" customFormat="1" x14ac:dyDescent="0.25">
      <c r="A16" s="4" t="s">
        <v>2</v>
      </c>
      <c r="B16" s="5" t="s">
        <v>34</v>
      </c>
      <c r="C16" s="24">
        <f t="shared" si="0"/>
        <v>96.70482400008288</v>
      </c>
      <c r="D16" s="23">
        <v>6.9553063657798058</v>
      </c>
      <c r="E16" s="23">
        <v>8.6330527291019461</v>
      </c>
      <c r="F16" s="23">
        <v>13.667476450966948</v>
      </c>
      <c r="G16" s="23">
        <v>15.036136396947366</v>
      </c>
      <c r="H16" s="23">
        <v>14.490153704615285</v>
      </c>
      <c r="I16" s="23">
        <v>11.757214748917876</v>
      </c>
      <c r="J16" s="23">
        <v>5.7944629245079433</v>
      </c>
      <c r="K16" s="23">
        <v>5.7451628599565128</v>
      </c>
      <c r="L16" s="23">
        <v>5.4296859587214978</v>
      </c>
      <c r="M16" s="23">
        <v>4.8124887783144095</v>
      </c>
      <c r="N16" s="23">
        <v>2.3420876093588801</v>
      </c>
      <c r="O16" s="23">
        <v>0.67436680462351328</v>
      </c>
      <c r="P16" s="23">
        <v>0.39846161900217525</v>
      </c>
      <c r="Q16" s="23">
        <v>0.23662931063000522</v>
      </c>
      <c r="R16" s="23">
        <v>0.16443866831174744</v>
      </c>
      <c r="S16" s="23">
        <v>0.11370535199771739</v>
      </c>
      <c r="T16" s="23">
        <v>8.3251822581457663E-2</v>
      </c>
      <c r="U16" s="23">
        <v>6.6246708452802741E-2</v>
      </c>
      <c r="V16" s="23">
        <v>5.9039414222532165E-2</v>
      </c>
      <c r="W16" s="23">
        <v>4.618587490517416E-2</v>
      </c>
      <c r="X16" s="23">
        <v>4.1071040169911879E-2</v>
      </c>
      <c r="Y16" s="23">
        <v>3.1449089426495054E-2</v>
      </c>
      <c r="Z16" s="23">
        <v>2.5497759772850296E-2</v>
      </c>
      <c r="AA16" s="23">
        <v>1.9977611583571683E-2</v>
      </c>
      <c r="AB16" s="23">
        <v>1.1167403426615647E-2</v>
      </c>
      <c r="AC16" s="23">
        <v>8.2271852359752651E-3</v>
      </c>
      <c r="AD16" s="23">
        <v>7.7949549822116321E-3</v>
      </c>
      <c r="AE16" s="23">
        <v>7.3854327369478768E-3</v>
      </c>
      <c r="AF16" s="23">
        <v>6.9974254933420597E-3</v>
      </c>
      <c r="AG16" s="23">
        <v>6.6298029213530335E-3</v>
      </c>
      <c r="AH16" s="23">
        <v>6.2814940748998392E-3</v>
      </c>
      <c r="AI16" s="23">
        <v>5.951484272016523E-3</v>
      </c>
      <c r="AJ16" s="23">
        <v>5.6388121389137564E-3</v>
      </c>
      <c r="AK16" s="23">
        <v>5.342566809336073E-3</v>
      </c>
      <c r="AL16" s="23">
        <v>5.0618852710560165E-3</v>
      </c>
      <c r="AM16" s="23">
        <v>4.7959498517750887E-3</v>
      </c>
    </row>
    <row r="17" spans="1:39" s="30" customFormat="1" x14ac:dyDescent="0.25">
      <c r="A17" s="6" t="s">
        <v>16</v>
      </c>
      <c r="B17" s="7" t="s">
        <v>34</v>
      </c>
      <c r="C17" s="18">
        <f t="shared" si="0"/>
        <v>464.18340320773024</v>
      </c>
      <c r="D17" s="23">
        <v>0</v>
      </c>
      <c r="E17" s="23">
        <v>3.7012539215387899E-2</v>
      </c>
      <c r="F17" s="23">
        <v>0.85190330811169013</v>
      </c>
      <c r="G17" s="23">
        <v>2.1996100037595512</v>
      </c>
      <c r="H17" s="23">
        <v>4.2103611979222579</v>
      </c>
      <c r="I17" s="23">
        <v>6.8859409104294791</v>
      </c>
      <c r="J17" s="23">
        <v>9.558602490148683</v>
      </c>
      <c r="K17" s="23">
        <v>12.257127144851944</v>
      </c>
      <c r="L17" s="23">
        <v>14.763844655851106</v>
      </c>
      <c r="M17" s="23">
        <v>16.824370563523527</v>
      </c>
      <c r="N17" s="23">
        <v>18.273084566153614</v>
      </c>
      <c r="O17" s="23">
        <v>19.068647213052948</v>
      </c>
      <c r="P17" s="23">
        <v>19.294285262923456</v>
      </c>
      <c r="Q17" s="23">
        <v>19.186386166766589</v>
      </c>
      <c r="R17" s="23">
        <v>18.935870962970046</v>
      </c>
      <c r="S17" s="23">
        <v>18.588324085345537</v>
      </c>
      <c r="T17" s="23">
        <v>18.188132719439288</v>
      </c>
      <c r="U17" s="23">
        <v>17.765286881970727</v>
      </c>
      <c r="V17" s="23">
        <v>17.342121140875619</v>
      </c>
      <c r="W17" s="23">
        <v>16.90426801881766</v>
      </c>
      <c r="X17" s="23">
        <v>16.470079359488935</v>
      </c>
      <c r="Y17" s="23">
        <v>16.027513654855905</v>
      </c>
      <c r="Z17" s="23">
        <v>15.585320252276395</v>
      </c>
      <c r="AA17" s="23">
        <v>15.143989490755791</v>
      </c>
      <c r="AB17" s="23">
        <v>14.693983958249932</v>
      </c>
      <c r="AC17" s="23">
        <v>14.250783925553396</v>
      </c>
      <c r="AD17" s="23">
        <v>13.820924157256174</v>
      </c>
      <c r="AE17" s="23">
        <v>13.403996596120329</v>
      </c>
      <c r="AF17" s="23">
        <v>12.999613315691684</v>
      </c>
      <c r="AG17" s="23">
        <v>12.607397988173178</v>
      </c>
      <c r="AH17" s="23">
        <v>12.226985538907241</v>
      </c>
      <c r="AI17" s="23">
        <v>11.858021811108067</v>
      </c>
      <c r="AJ17" s="23">
        <v>11.500163240541408</v>
      </c>
      <c r="AK17" s="23">
        <v>11.153076539857864</v>
      </c>
      <c r="AL17" s="23">
        <v>10.816438392294781</v>
      </c>
      <c r="AM17" s="23">
        <v>10.489935154469931</v>
      </c>
    </row>
    <row r="18" spans="1:39" s="30" customFormat="1" x14ac:dyDescent="0.25">
      <c r="A18" s="6" t="s">
        <v>27</v>
      </c>
      <c r="B18" s="7" t="s">
        <v>34</v>
      </c>
      <c r="C18" s="18">
        <f t="shared" si="0"/>
        <v>917.70821898046358</v>
      </c>
      <c r="D18" s="23">
        <v>0</v>
      </c>
      <c r="E18" s="23">
        <v>1.9120289323607969E-2</v>
      </c>
      <c r="F18" s="23">
        <v>0.45974549744962157</v>
      </c>
      <c r="G18" s="23">
        <v>1.583299239720545</v>
      </c>
      <c r="H18" s="23">
        <v>3.7104378331666408</v>
      </c>
      <c r="I18" s="23">
        <v>7.1361443588502507</v>
      </c>
      <c r="J18" s="23">
        <v>11.473551348226787</v>
      </c>
      <c r="K18" s="23">
        <v>16.471297866192508</v>
      </c>
      <c r="L18" s="23">
        <v>21.714994867390448</v>
      </c>
      <c r="M18" s="23">
        <v>26.668994760894876</v>
      </c>
      <c r="N18" s="23">
        <v>31.021619332597503</v>
      </c>
      <c r="O18" s="23">
        <v>34.436870958923095</v>
      </c>
      <c r="P18" s="23">
        <v>36.730707946578192</v>
      </c>
      <c r="Q18" s="23">
        <v>37.964644905245059</v>
      </c>
      <c r="R18" s="23">
        <v>38.374148072903168</v>
      </c>
      <c r="S18" s="23">
        <v>38.229399349953518</v>
      </c>
      <c r="T18" s="23">
        <v>37.777868689530294</v>
      </c>
      <c r="U18" s="23">
        <v>37.168467466661646</v>
      </c>
      <c r="V18" s="23">
        <v>36.471025652336699</v>
      </c>
      <c r="W18" s="23">
        <v>35.724488883898665</v>
      </c>
      <c r="X18" s="23">
        <v>34.9563686463595</v>
      </c>
      <c r="Y18" s="23">
        <v>34.172961451475906</v>
      </c>
      <c r="Z18" s="23">
        <v>33.374969641415277</v>
      </c>
      <c r="AA18" s="23">
        <v>32.56991876693526</v>
      </c>
      <c r="AB18" s="23">
        <v>31.751353997916464</v>
      </c>
      <c r="AC18" s="23">
        <v>30.927199838276781</v>
      </c>
      <c r="AD18" s="23">
        <v>30.104711934454663</v>
      </c>
      <c r="AE18" s="23">
        <v>29.290444080450015</v>
      </c>
      <c r="AF18" s="23">
        <v>28.494948967636073</v>
      </c>
      <c r="AG18" s="23">
        <v>27.720992041487794</v>
      </c>
      <c r="AH18" s="23">
        <v>26.967988523181504</v>
      </c>
      <c r="AI18" s="23">
        <v>26.235373208222612</v>
      </c>
      <c r="AJ18" s="23">
        <v>25.522596075152482</v>
      </c>
      <c r="AK18" s="23">
        <v>24.829121879612256</v>
      </c>
      <c r="AL18" s="23">
        <v>24.154429759201019</v>
      </c>
      <c r="AM18" s="23">
        <v>23.49801284884278</v>
      </c>
    </row>
    <row r="19" spans="1:39" s="30" customFormat="1" x14ac:dyDescent="0.25">
      <c r="A19" s="6" t="s">
        <v>28</v>
      </c>
      <c r="B19" s="7" t="s">
        <v>34</v>
      </c>
      <c r="C19" s="18">
        <f t="shared" si="0"/>
        <v>244.75096903194867</v>
      </c>
      <c r="D19" s="23">
        <v>0</v>
      </c>
      <c r="E19" s="23">
        <v>5.0993433896922465E-3</v>
      </c>
      <c r="F19" s="23">
        <v>0.12261321592377018</v>
      </c>
      <c r="G19" s="23">
        <v>0.42226277936102968</v>
      </c>
      <c r="H19" s="23">
        <v>0.98956643998376559</v>
      </c>
      <c r="I19" s="23">
        <v>1.903195602760156</v>
      </c>
      <c r="J19" s="23">
        <v>3.0599734781018761</v>
      </c>
      <c r="K19" s="23">
        <v>4.392862601190572</v>
      </c>
      <c r="L19" s="23">
        <v>5.7913462322720539</v>
      </c>
      <c r="M19" s="23">
        <v>7.1125682170401685</v>
      </c>
      <c r="N19" s="23">
        <v>8.2734045915252992</v>
      </c>
      <c r="O19" s="23">
        <v>9.1842454532969882</v>
      </c>
      <c r="P19" s="23">
        <v>9.7960072463357655</v>
      </c>
      <c r="Q19" s="23">
        <v>10.125095795519261</v>
      </c>
      <c r="R19" s="23">
        <v>10.234309481343416</v>
      </c>
      <c r="S19" s="23">
        <v>10.195705282889771</v>
      </c>
      <c r="T19" s="23">
        <v>10.075282947772193</v>
      </c>
      <c r="U19" s="23">
        <v>9.9127568455301809</v>
      </c>
      <c r="V19" s="23">
        <v>9.7267504914745579</v>
      </c>
      <c r="W19" s="23">
        <v>9.5276506101460701</v>
      </c>
      <c r="X19" s="23">
        <v>9.3227944602473372</v>
      </c>
      <c r="Y19" s="23">
        <v>9.1138613090248537</v>
      </c>
      <c r="Z19" s="23">
        <v>8.9010384697471601</v>
      </c>
      <c r="AA19" s="23">
        <v>8.686332991934286</v>
      </c>
      <c r="AB19" s="23">
        <v>8.4680233851451714</v>
      </c>
      <c r="AC19" s="23">
        <v>8.2482230989195369</v>
      </c>
      <c r="AD19" s="23">
        <v>8.0288671998286887</v>
      </c>
      <c r="AE19" s="23">
        <v>7.8117035717851184</v>
      </c>
      <c r="AF19" s="23">
        <v>7.5995465967307885</v>
      </c>
      <c r="AG19" s="23">
        <v>7.393133813510623</v>
      </c>
      <c r="AH19" s="23">
        <v>7.1923092627675986</v>
      </c>
      <c r="AI19" s="23">
        <v>6.9969222055795974</v>
      </c>
      <c r="AJ19" s="23">
        <v>6.8068259523101888</v>
      </c>
      <c r="AK19" s="23">
        <v>6.6218777543462615</v>
      </c>
      <c r="AL19" s="23">
        <v>6.441938698714476</v>
      </c>
      <c r="AM19" s="23">
        <v>6.2668736055004031</v>
      </c>
    </row>
    <row r="20" spans="1:39" s="42" customFormat="1" x14ac:dyDescent="0.25">
      <c r="A20" s="4" t="s">
        <v>32</v>
      </c>
      <c r="B20" s="5" t="s">
        <v>34</v>
      </c>
      <c r="C20" s="24">
        <f t="shared" si="0"/>
        <v>1626.6425912201421</v>
      </c>
      <c r="D20" s="23">
        <v>0</v>
      </c>
      <c r="E20" s="23">
        <v>6.1232171928688114E-2</v>
      </c>
      <c r="F20" s="23">
        <v>1.4342620214850821</v>
      </c>
      <c r="G20" s="23">
        <v>4.2051720228411256</v>
      </c>
      <c r="H20" s="23">
        <v>8.9103654710726641</v>
      </c>
      <c r="I20" s="23">
        <v>15.925280872039886</v>
      </c>
      <c r="J20" s="23">
        <v>24.092127316477349</v>
      </c>
      <c r="K20" s="23">
        <v>33.121287612235022</v>
      </c>
      <c r="L20" s="23">
        <v>42.270185755513609</v>
      </c>
      <c r="M20" s="23">
        <v>50.605933541458576</v>
      </c>
      <c r="N20" s="23">
        <v>57.568108490276416</v>
      </c>
      <c r="O20" s="23">
        <v>62.689763625273031</v>
      </c>
      <c r="P20" s="23">
        <v>65.821000455837407</v>
      </c>
      <c r="Q20" s="23">
        <v>67.276126867530905</v>
      </c>
      <c r="R20" s="23">
        <v>67.544328517216627</v>
      </c>
      <c r="S20" s="23">
        <v>67.013428718188834</v>
      </c>
      <c r="T20" s="23">
        <v>66.04128435674177</v>
      </c>
      <c r="U20" s="23">
        <v>64.846511194162559</v>
      </c>
      <c r="V20" s="23">
        <v>63.539897284686873</v>
      </c>
      <c r="W20" s="23">
        <v>62.156407512862394</v>
      </c>
      <c r="X20" s="23">
        <v>60.749242466095772</v>
      </c>
      <c r="Y20" s="23">
        <v>59.314336415356664</v>
      </c>
      <c r="Z20" s="23">
        <v>57.86132836343883</v>
      </c>
      <c r="AA20" s="23">
        <v>56.400241249625338</v>
      </c>
      <c r="AB20" s="23">
        <v>54.913361341311571</v>
      </c>
      <c r="AC20" s="23">
        <v>53.426206862749716</v>
      </c>
      <c r="AD20" s="23">
        <v>51.954503291539524</v>
      </c>
      <c r="AE20" s="23">
        <v>50.506144248355461</v>
      </c>
      <c r="AF20" s="23">
        <v>49.094108880058549</v>
      </c>
      <c r="AG20" s="23">
        <v>47.721523843171596</v>
      </c>
      <c r="AH20" s="23">
        <v>46.387283324856348</v>
      </c>
      <c r="AI20" s="23">
        <v>45.090317224910279</v>
      </c>
      <c r="AJ20" s="23">
        <v>43.829585268004081</v>
      </c>
      <c r="AK20" s="23">
        <v>42.604076173816381</v>
      </c>
      <c r="AL20" s="23">
        <v>41.412806850210274</v>
      </c>
      <c r="AM20" s="23">
        <v>40.25482160881311</v>
      </c>
    </row>
    <row r="21" spans="1:39" s="30" customFormat="1" x14ac:dyDescent="0.25">
      <c r="A21" s="4" t="s">
        <v>19</v>
      </c>
      <c r="B21" s="5" t="s">
        <v>34</v>
      </c>
      <c r="C21" s="24">
        <f t="shared" si="0"/>
        <v>595.65406422547312</v>
      </c>
      <c r="D21" s="23">
        <v>-9.6266683657798051</v>
      </c>
      <c r="E21" s="23">
        <v>-44.395675598193819</v>
      </c>
      <c r="F21" s="23">
        <v>-124.5345713228708</v>
      </c>
      <c r="G21" s="23">
        <v>-145.5044418507369</v>
      </c>
      <c r="H21" s="23">
        <v>-130.5181784298108</v>
      </c>
      <c r="I21" s="23">
        <v>-122.42586106284028</v>
      </c>
      <c r="J21" s="23">
        <v>-13.58375430819574</v>
      </c>
      <c r="K21" s="23">
        <v>-5.0631724965336993</v>
      </c>
      <c r="L21" s="23">
        <v>4.9881372782824371</v>
      </c>
      <c r="M21" s="23">
        <v>16.295263237357553</v>
      </c>
      <c r="N21" s="23">
        <v>29.356569826146888</v>
      </c>
      <c r="O21" s="23">
        <v>39.888786549629579</v>
      </c>
      <c r="P21" s="23">
        <v>46.916386118538625</v>
      </c>
      <c r="Q21" s="23">
        <v>50.921823602026699</v>
      </c>
      <c r="R21" s="23">
        <v>52.532487615618408</v>
      </c>
      <c r="S21" s="23">
        <v>53.142800753628634</v>
      </c>
      <c r="T21" s="23">
        <v>53.218559394406178</v>
      </c>
      <c r="U21" s="23">
        <v>52.713312295933406</v>
      </c>
      <c r="V21" s="23">
        <v>51.973397905221496</v>
      </c>
      <c r="W21" s="23">
        <v>51.230621489908238</v>
      </c>
      <c r="X21" s="23">
        <v>50.354568490704153</v>
      </c>
      <c r="Y21" s="23">
        <v>49.353480835801989</v>
      </c>
      <c r="Z21" s="23">
        <v>48.460707517652423</v>
      </c>
      <c r="AA21" s="23">
        <v>47.542274046023195</v>
      </c>
      <c r="AB21" s="23">
        <v>46.633129396538997</v>
      </c>
      <c r="AC21" s="23">
        <v>45.622067544541771</v>
      </c>
      <c r="AD21" s="23">
        <v>44.551633973451288</v>
      </c>
      <c r="AE21" s="23">
        <v>43.495584292715655</v>
      </c>
      <c r="AF21" s="23">
        <v>42.455097575588248</v>
      </c>
      <c r="AG21" s="23">
        <v>41.434068588519622</v>
      </c>
      <c r="AH21" s="23">
        <v>40.432270682969566</v>
      </c>
      <c r="AI21" s="23">
        <v>39.448162085503597</v>
      </c>
      <c r="AJ21" s="23">
        <v>38.483851088832466</v>
      </c>
      <c r="AK21" s="23">
        <v>37.539189936503753</v>
      </c>
      <c r="AL21" s="23">
        <v>36.614013693440526</v>
      </c>
      <c r="AM21" s="23">
        <v>35.708141844949594</v>
      </c>
    </row>
    <row r="22" spans="1:39" s="31" customFormat="1" ht="14.45" x14ac:dyDescent="0.3">
      <c r="A22" s="38"/>
      <c r="B22" s="39"/>
      <c r="C22" s="4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s="31" customFormat="1" x14ac:dyDescent="0.25">
      <c r="A23" s="4" t="s">
        <v>24</v>
      </c>
      <c r="B23" s="5" t="s">
        <v>34</v>
      </c>
      <c r="C23" s="24"/>
      <c r="D23" s="23">
        <v>-9.6266683657798051</v>
      </c>
      <c r="E23" s="23">
        <v>-54.022343963973626</v>
      </c>
      <c r="F23" s="23">
        <v>-178.55691528684443</v>
      </c>
      <c r="G23" s="23">
        <v>-324.06135713758135</v>
      </c>
      <c r="H23" s="23">
        <v>-454.57953556739216</v>
      </c>
      <c r="I23" s="23">
        <v>-577.00539663023244</v>
      </c>
      <c r="J23" s="23">
        <v>-590.58915093842813</v>
      </c>
      <c r="K23" s="23">
        <v>-595.65232343496189</v>
      </c>
      <c r="L23" s="23">
        <v>-590.66418615667942</v>
      </c>
      <c r="M23" s="23">
        <v>-574.3689229193219</v>
      </c>
      <c r="N23" s="23">
        <v>-545.01235309317497</v>
      </c>
      <c r="O23" s="23">
        <v>-505.12356654354539</v>
      </c>
      <c r="P23" s="23">
        <v>-458.20718042500675</v>
      </c>
      <c r="Q23" s="23">
        <v>-407.28535682298008</v>
      </c>
      <c r="R23" s="23">
        <v>-354.75286920736164</v>
      </c>
      <c r="S23" s="23">
        <v>-301.61006845373299</v>
      </c>
      <c r="T23" s="23">
        <v>-248.39150905932681</v>
      </c>
      <c r="U23" s="23">
        <v>-195.6781967633934</v>
      </c>
      <c r="V23" s="23">
        <v>-143.7047988581719</v>
      </c>
      <c r="W23" s="23">
        <v>-92.474177368263668</v>
      </c>
      <c r="X23" s="23">
        <v>-42.119608877559514</v>
      </c>
      <c r="Y23" s="23">
        <v>7.2338719582424744</v>
      </c>
      <c r="Z23" s="23">
        <v>55.694579475894898</v>
      </c>
      <c r="AA23" s="23">
        <v>103.23685352191809</v>
      </c>
      <c r="AB23" s="23">
        <v>149.86998291845708</v>
      </c>
      <c r="AC23" s="23">
        <v>195.49205046299886</v>
      </c>
      <c r="AD23" s="23">
        <v>240.04368443645015</v>
      </c>
      <c r="AE23" s="23">
        <v>283.53926872916583</v>
      </c>
      <c r="AF23" s="23">
        <v>325.99436630475407</v>
      </c>
      <c r="AG23" s="23">
        <v>367.42843489327367</v>
      </c>
      <c r="AH23" s="23">
        <v>407.86070557624322</v>
      </c>
      <c r="AI23" s="23">
        <v>447.30886766174683</v>
      </c>
      <c r="AJ23" s="23">
        <v>485.7927187505793</v>
      </c>
      <c r="AK23" s="23">
        <v>523.331908687083</v>
      </c>
      <c r="AL23" s="23">
        <v>559.94592238052348</v>
      </c>
      <c r="AM23" s="23">
        <v>595.65406422547312</v>
      </c>
    </row>
    <row r="24" spans="1:39" s="30" customFormat="1" ht="14.45" x14ac:dyDescent="0.3">
      <c r="B24" s="2"/>
      <c r="C24" s="2"/>
      <c r="AI24" s="41"/>
      <c r="AJ24" s="41"/>
      <c r="AK24" s="41"/>
      <c r="AL24" s="41"/>
      <c r="AM24" s="41"/>
    </row>
    <row r="25" spans="1:39" s="30" customFormat="1" x14ac:dyDescent="0.25">
      <c r="A25" s="29" t="s">
        <v>13</v>
      </c>
      <c r="B25" s="5" t="s">
        <v>34</v>
      </c>
      <c r="C25" s="24">
        <f>SUM(D25:AM25)</f>
        <v>386.81929600033152</v>
      </c>
      <c r="D25" s="25">
        <v>27.821225463119223</v>
      </c>
      <c r="E25" s="25">
        <v>34.532210916407784</v>
      </c>
      <c r="F25" s="25">
        <v>54.669905803867792</v>
      </c>
      <c r="G25" s="25">
        <v>60.144545587789466</v>
      </c>
      <c r="H25" s="25">
        <v>57.960614818461138</v>
      </c>
      <c r="I25" s="25">
        <v>47.028858995671506</v>
      </c>
      <c r="J25" s="25">
        <v>23.177851698031773</v>
      </c>
      <c r="K25" s="25">
        <v>22.980651439826051</v>
      </c>
      <c r="L25" s="25">
        <v>21.718743834885991</v>
      </c>
      <c r="M25" s="25">
        <v>19.249955113257638</v>
      </c>
      <c r="N25" s="25">
        <v>9.3683504374355202</v>
      </c>
      <c r="O25" s="25">
        <v>2.6974672184940531</v>
      </c>
      <c r="P25" s="25">
        <v>1.593846476008701</v>
      </c>
      <c r="Q25" s="25">
        <v>0.9465172425200209</v>
      </c>
      <c r="R25" s="25">
        <v>0.65775467324698977</v>
      </c>
      <c r="S25" s="25">
        <v>0.45482140799086956</v>
      </c>
      <c r="T25" s="25">
        <v>0.33300729032583065</v>
      </c>
      <c r="U25" s="25">
        <v>0.26498683381121096</v>
      </c>
      <c r="V25" s="25">
        <v>0.23615765689012866</v>
      </c>
      <c r="W25" s="25">
        <v>0.18474349962069664</v>
      </c>
      <c r="X25" s="25">
        <v>0.16428416067964752</v>
      </c>
      <c r="Y25" s="25">
        <v>0.12579635770598022</v>
      </c>
      <c r="Z25" s="25">
        <v>0.10199103909140118</v>
      </c>
      <c r="AA25" s="25">
        <v>7.9910446334286733E-2</v>
      </c>
      <c r="AB25" s="25">
        <v>4.4669613706462587E-2</v>
      </c>
      <c r="AC25" s="25">
        <v>3.290874094390106E-2</v>
      </c>
      <c r="AD25" s="25">
        <v>3.1179819928846528E-2</v>
      </c>
      <c r="AE25" s="25">
        <v>2.9541730947791507E-2</v>
      </c>
      <c r="AF25" s="25">
        <v>2.7989701973368239E-2</v>
      </c>
      <c r="AG25" s="25">
        <v>2.6519211685412134E-2</v>
      </c>
      <c r="AH25" s="25">
        <v>2.5125976299599357E-2</v>
      </c>
      <c r="AI25" s="25">
        <v>2.3805937088066092E-2</v>
      </c>
      <c r="AJ25" s="25">
        <v>2.2555248555655025E-2</v>
      </c>
      <c r="AK25" s="25">
        <v>2.1370267237344292E-2</v>
      </c>
      <c r="AL25" s="25">
        <v>2.0247541084224066E-2</v>
      </c>
      <c r="AM25" s="25">
        <v>1.9183799407100355E-2</v>
      </c>
    </row>
    <row r="26" spans="1:39" s="30" customFormat="1" x14ac:dyDescent="0.25">
      <c r="A26" s="33" t="s">
        <v>30</v>
      </c>
      <c r="B26" s="7" t="s">
        <v>34</v>
      </c>
      <c r="C26" s="18">
        <f>SUM(D26:AM26)</f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</row>
    <row r="27" spans="1:39" s="30" customFormat="1" x14ac:dyDescent="0.25">
      <c r="A27" s="34" t="s">
        <v>31</v>
      </c>
      <c r="B27" s="7" t="s">
        <v>34</v>
      </c>
      <c r="C27" s="18">
        <f>SUM(D27:AM27)</f>
        <v>386.81929600033152</v>
      </c>
      <c r="D27" s="23">
        <v>27.821225463119223</v>
      </c>
      <c r="E27" s="23">
        <v>34.532210916407784</v>
      </c>
      <c r="F27" s="23">
        <v>54.669905803867792</v>
      </c>
      <c r="G27" s="23">
        <v>60.144545587789466</v>
      </c>
      <c r="H27" s="23">
        <v>57.960614818461138</v>
      </c>
      <c r="I27" s="23">
        <v>47.028858995671506</v>
      </c>
      <c r="J27" s="23">
        <v>23.177851698031773</v>
      </c>
      <c r="K27" s="23">
        <v>22.980651439826051</v>
      </c>
      <c r="L27" s="23">
        <v>21.718743834885991</v>
      </c>
      <c r="M27" s="23">
        <v>19.249955113257638</v>
      </c>
      <c r="N27" s="23">
        <v>9.3683504374355202</v>
      </c>
      <c r="O27" s="23">
        <v>2.6974672184940531</v>
      </c>
      <c r="P27" s="23">
        <v>1.593846476008701</v>
      </c>
      <c r="Q27" s="23">
        <v>0.9465172425200209</v>
      </c>
      <c r="R27" s="23">
        <v>0.65775467324698977</v>
      </c>
      <c r="S27" s="23">
        <v>0.45482140799086956</v>
      </c>
      <c r="T27" s="23">
        <v>0.33300729032583065</v>
      </c>
      <c r="U27" s="23">
        <v>0.26498683381121096</v>
      </c>
      <c r="V27" s="23">
        <v>0.23615765689012866</v>
      </c>
      <c r="W27" s="23">
        <v>0.18474349962069664</v>
      </c>
      <c r="X27" s="23">
        <v>0.16428416067964752</v>
      </c>
      <c r="Y27" s="23">
        <v>0.12579635770598022</v>
      </c>
      <c r="Z27" s="23">
        <v>0.10199103909140118</v>
      </c>
      <c r="AA27" s="23">
        <v>7.9910446334286733E-2</v>
      </c>
      <c r="AB27" s="23">
        <v>4.4669613706462587E-2</v>
      </c>
      <c r="AC27" s="23">
        <v>3.290874094390106E-2</v>
      </c>
      <c r="AD27" s="23">
        <v>3.1179819928846528E-2</v>
      </c>
      <c r="AE27" s="23">
        <v>2.9541730947791507E-2</v>
      </c>
      <c r="AF27" s="23">
        <v>2.7989701973368239E-2</v>
      </c>
      <c r="AG27" s="23">
        <v>2.6519211685412134E-2</v>
      </c>
      <c r="AH27" s="23">
        <v>2.5125976299599357E-2</v>
      </c>
      <c r="AI27" s="23">
        <v>2.3805937088066092E-2</v>
      </c>
      <c r="AJ27" s="23">
        <v>2.2555248555655025E-2</v>
      </c>
      <c r="AK27" s="23">
        <v>2.1370267237344292E-2</v>
      </c>
      <c r="AL27" s="23">
        <v>2.0247541084224066E-2</v>
      </c>
      <c r="AM27" s="23">
        <v>1.9183799407100355E-2</v>
      </c>
    </row>
    <row r="28" spans="1:39" s="30" customFormat="1" ht="14.45" x14ac:dyDescent="0.3">
      <c r="B28" s="2"/>
      <c r="C28" s="2"/>
      <c r="AI28" s="41"/>
      <c r="AJ28" s="41"/>
      <c r="AK28" s="41"/>
      <c r="AL28" s="41"/>
      <c r="AM28" s="41"/>
    </row>
    <row r="29" spans="1:39" s="31" customFormat="1" x14ac:dyDescent="0.25">
      <c r="A29" s="4" t="s">
        <v>12</v>
      </c>
      <c r="B29" s="5" t="s">
        <v>34</v>
      </c>
      <c r="C29" s="24">
        <f>SUM(D29:AM29)</f>
        <v>582.27606272711148</v>
      </c>
      <c r="D29" s="25">
        <v>0</v>
      </c>
      <c r="E29" s="25">
        <v>1.5214254360768207</v>
      </c>
      <c r="F29" s="25">
        <v>12.590270747258613</v>
      </c>
      <c r="G29" s="25">
        <v>19.986817154722086</v>
      </c>
      <c r="H29" s="25">
        <v>35.849537288533213</v>
      </c>
      <c r="I29" s="25">
        <v>41.145604418403508</v>
      </c>
      <c r="J29" s="25">
        <v>34.749733929562332</v>
      </c>
      <c r="K29" s="25">
        <v>37.455674407522146</v>
      </c>
      <c r="L29" s="25">
        <v>40.065016425096189</v>
      </c>
      <c r="M29" s="25">
        <v>40.411114666326618</v>
      </c>
      <c r="N29" s="25">
        <v>34.855049661011591</v>
      </c>
      <c r="O29" s="25">
        <v>28.871620509656218</v>
      </c>
      <c r="P29" s="25">
        <v>24.554507035442334</v>
      </c>
      <c r="Q29" s="25">
        <v>18.412132949913545</v>
      </c>
      <c r="R29" s="25">
        <v>17.336787873802109</v>
      </c>
      <c r="S29" s="25">
        <v>14.577208975683956</v>
      </c>
      <c r="T29" s="25">
        <v>13.797595363936162</v>
      </c>
      <c r="U29" s="25">
        <v>13.242318495774924</v>
      </c>
      <c r="V29" s="25">
        <v>12.755007353385905</v>
      </c>
      <c r="W29" s="25">
        <v>12.285991337864971</v>
      </c>
      <c r="X29" s="25">
        <v>11.969230544673005</v>
      </c>
      <c r="Y29" s="25">
        <v>11.370124687163624</v>
      </c>
      <c r="Z29" s="25">
        <v>10.68843694575251</v>
      </c>
      <c r="AA29" s="25">
        <v>10.094042162893746</v>
      </c>
      <c r="AB29" s="25">
        <v>9.2453837427712333</v>
      </c>
      <c r="AC29" s="25">
        <v>8.7681025576723126</v>
      </c>
      <c r="AD29" s="25">
        <v>8.282793600577218</v>
      </c>
      <c r="AE29" s="25">
        <v>7.8366932536035305</v>
      </c>
      <c r="AF29" s="25">
        <v>7.4257302390209317</v>
      </c>
      <c r="AG29" s="25">
        <v>7.0356058922932698</v>
      </c>
      <c r="AH29" s="25">
        <v>6.665977443074774</v>
      </c>
      <c r="AI29" s="25">
        <v>6.3157681018283913</v>
      </c>
      <c r="AJ29" s="25">
        <v>5.9839576501287528</v>
      </c>
      <c r="AK29" s="25">
        <v>5.6695794685951526</v>
      </c>
      <c r="AL29" s="25">
        <v>5.3717177209675047</v>
      </c>
      <c r="AM29" s="25">
        <v>5.0895046861220381</v>
      </c>
    </row>
    <row r="30" spans="1:39" s="31" customFormat="1" x14ac:dyDescent="0.25">
      <c r="A30" s="33" t="s">
        <v>30</v>
      </c>
      <c r="B30" s="7" t="s">
        <v>34</v>
      </c>
      <c r="C30" s="18">
        <f>SUM(D30:AM30)</f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</row>
    <row r="31" spans="1:39" s="31" customFormat="1" x14ac:dyDescent="0.25">
      <c r="A31" s="34" t="s">
        <v>31</v>
      </c>
      <c r="B31" s="7" t="s">
        <v>34</v>
      </c>
      <c r="C31" s="18">
        <f>SUM(D31:AM31)</f>
        <v>582.27606272711148</v>
      </c>
      <c r="D31" s="23">
        <v>0</v>
      </c>
      <c r="E31" s="23">
        <v>1.5214254360768207</v>
      </c>
      <c r="F31" s="23">
        <v>12.590270747258613</v>
      </c>
      <c r="G31" s="23">
        <v>19.986817154722086</v>
      </c>
      <c r="H31" s="23">
        <v>35.849537288533213</v>
      </c>
      <c r="I31" s="23">
        <v>41.145604418403508</v>
      </c>
      <c r="J31" s="23">
        <v>34.749733929562332</v>
      </c>
      <c r="K31" s="23">
        <v>37.455674407522146</v>
      </c>
      <c r="L31" s="23">
        <v>40.065016425096189</v>
      </c>
      <c r="M31" s="23">
        <v>40.411114666326618</v>
      </c>
      <c r="N31" s="23">
        <v>34.855049661011591</v>
      </c>
      <c r="O31" s="23">
        <v>28.871620509656218</v>
      </c>
      <c r="P31" s="23">
        <v>24.554507035442334</v>
      </c>
      <c r="Q31" s="23">
        <v>18.412132949913545</v>
      </c>
      <c r="R31" s="23">
        <v>17.336787873802109</v>
      </c>
      <c r="S31" s="23">
        <v>14.577208975683956</v>
      </c>
      <c r="T31" s="23">
        <v>13.797595363936162</v>
      </c>
      <c r="U31" s="23">
        <v>13.242318495774924</v>
      </c>
      <c r="V31" s="23">
        <v>12.755007353385905</v>
      </c>
      <c r="W31" s="23">
        <v>12.285991337864971</v>
      </c>
      <c r="X31" s="23">
        <v>11.969230544673005</v>
      </c>
      <c r="Y31" s="23">
        <v>11.370124687163624</v>
      </c>
      <c r="Z31" s="23">
        <v>10.68843694575251</v>
      </c>
      <c r="AA31" s="23">
        <v>10.094042162893746</v>
      </c>
      <c r="AB31" s="23">
        <v>9.2453837427712333</v>
      </c>
      <c r="AC31" s="23">
        <v>8.7681025576723126</v>
      </c>
      <c r="AD31" s="23">
        <v>8.282793600577218</v>
      </c>
      <c r="AE31" s="23">
        <v>7.8366932536035305</v>
      </c>
      <c r="AF31" s="23">
        <v>7.4257302390209317</v>
      </c>
      <c r="AG31" s="23">
        <v>7.0356058922932698</v>
      </c>
      <c r="AH31" s="23">
        <v>6.665977443074774</v>
      </c>
      <c r="AI31" s="23">
        <v>6.3157681018283913</v>
      </c>
      <c r="AJ31" s="23">
        <v>5.9839576501287528</v>
      </c>
      <c r="AK31" s="23">
        <v>5.6695794685951526</v>
      </c>
      <c r="AL31" s="23">
        <v>5.3717177209675047</v>
      </c>
      <c r="AM31" s="23">
        <v>5.0895046861220381</v>
      </c>
    </row>
    <row r="32" spans="1:39" s="31" customFormat="1" ht="14.45" x14ac:dyDescent="0.3">
      <c r="B32" s="2"/>
      <c r="C32" s="2"/>
      <c r="AI32" s="41"/>
      <c r="AJ32" s="41"/>
      <c r="AK32" s="41"/>
      <c r="AL32" s="41"/>
      <c r="AM32" s="41"/>
    </row>
    <row r="33" spans="1:39" x14ac:dyDescent="0.25">
      <c r="A33" s="13" t="s">
        <v>18</v>
      </c>
      <c r="B33" s="13" t="s">
        <v>0</v>
      </c>
      <c r="C33" s="13" t="s">
        <v>3</v>
      </c>
      <c r="D33" s="17">
        <v>2015</v>
      </c>
      <c r="E33" s="4">
        <v>2016</v>
      </c>
      <c r="F33" s="4">
        <v>2017</v>
      </c>
      <c r="G33" s="4">
        <v>2018</v>
      </c>
      <c r="H33" s="4">
        <v>2019</v>
      </c>
      <c r="I33" s="4">
        <v>2020</v>
      </c>
      <c r="J33" s="4">
        <v>2021</v>
      </c>
      <c r="K33" s="4">
        <v>2022</v>
      </c>
      <c r="L33" s="4">
        <v>2023</v>
      </c>
      <c r="M33" s="4">
        <v>2024</v>
      </c>
      <c r="N33" s="4">
        <v>2025</v>
      </c>
      <c r="O33" s="4">
        <v>2026</v>
      </c>
      <c r="P33" s="4">
        <v>2027</v>
      </c>
      <c r="Q33" s="4">
        <v>2028</v>
      </c>
      <c r="R33" s="4">
        <v>2029</v>
      </c>
      <c r="S33" s="4">
        <v>2030</v>
      </c>
      <c r="T33" s="4">
        <v>2031</v>
      </c>
      <c r="U33" s="4">
        <v>2032</v>
      </c>
      <c r="V33" s="4">
        <v>2033</v>
      </c>
      <c r="W33" s="4">
        <v>2034</v>
      </c>
      <c r="X33" s="4">
        <v>2035</v>
      </c>
      <c r="Y33" s="4">
        <v>2036</v>
      </c>
      <c r="Z33" s="4">
        <v>2037</v>
      </c>
      <c r="AA33" s="4">
        <v>2038</v>
      </c>
      <c r="AB33" s="4">
        <v>2039</v>
      </c>
      <c r="AC33" s="4">
        <v>2040</v>
      </c>
      <c r="AD33" s="4">
        <v>2041</v>
      </c>
      <c r="AE33" s="4">
        <v>2042</v>
      </c>
      <c r="AF33" s="4">
        <v>2043</v>
      </c>
      <c r="AG33" s="4">
        <v>2044</v>
      </c>
      <c r="AH33" s="4">
        <v>2045</v>
      </c>
      <c r="AI33" s="4">
        <v>2046</v>
      </c>
      <c r="AJ33" s="4">
        <v>2047</v>
      </c>
      <c r="AK33" s="4">
        <v>2048</v>
      </c>
      <c r="AL33" s="4">
        <v>2049</v>
      </c>
      <c r="AM33" s="4">
        <v>2050</v>
      </c>
    </row>
    <row r="34" spans="1:39" x14ac:dyDescent="0.25">
      <c r="A34" s="4" t="s">
        <v>15</v>
      </c>
      <c r="B34" s="5" t="s">
        <v>34</v>
      </c>
      <c r="C34" s="24">
        <f t="shared" ref="C34:C46" si="1">SUM(D34:AM34)</f>
        <v>831.25429220080514</v>
      </c>
      <c r="D34" s="25">
        <v>2.6713619999999998</v>
      </c>
      <c r="E34" s="25">
        <v>35.94523113034672</v>
      </c>
      <c r="F34" s="25">
        <v>119.2412668222232</v>
      </c>
      <c r="G34" s="25">
        <v>147.58812482854589</v>
      </c>
      <c r="H34" s="25">
        <v>139.49768601295156</v>
      </c>
      <c r="I34" s="25">
        <v>144.7130635171591</v>
      </c>
      <c r="J34" s="25">
        <v>27.106952683353711</v>
      </c>
      <c r="K34" s="25">
        <v>28.610550105566045</v>
      </c>
      <c r="L34" s="25">
        <v>28.228245178497733</v>
      </c>
      <c r="M34" s="25">
        <v>25.431075034956432</v>
      </c>
      <c r="N34" s="25">
        <v>20.812440825447212</v>
      </c>
      <c r="O34" s="25">
        <v>15.838907150395586</v>
      </c>
      <c r="P34" s="25">
        <v>10.775493998629623</v>
      </c>
      <c r="Q34" s="25">
        <v>7.6645950690153164</v>
      </c>
      <c r="R34" s="25">
        <v>6.2572018971815915</v>
      </c>
      <c r="S34" s="25">
        <v>5.2151288268883089</v>
      </c>
      <c r="T34" s="25">
        <v>4.56785741727598</v>
      </c>
      <c r="U34" s="25">
        <v>4.2014584945803835</v>
      </c>
      <c r="V34" s="25">
        <v>4.0608328583554929</v>
      </c>
      <c r="W34" s="25">
        <v>3.7498527618875861</v>
      </c>
      <c r="X34" s="25">
        <v>3.6347194603412247</v>
      </c>
      <c r="Y34" s="25">
        <v>3.7755393427430661</v>
      </c>
      <c r="Z34" s="25">
        <v>3.6019355534795139</v>
      </c>
      <c r="AA34" s="25">
        <v>3.4278449807793043</v>
      </c>
      <c r="AB34" s="25">
        <v>3.1253705334676125</v>
      </c>
      <c r="AC34" s="25">
        <v>3.0093247335463991</v>
      </c>
      <c r="AD34" s="25">
        <v>2.979529439154851</v>
      </c>
      <c r="AE34" s="25">
        <v>2.9500291476780713</v>
      </c>
      <c r="AF34" s="25">
        <v>2.9208209382951198</v>
      </c>
      <c r="AG34" s="25">
        <v>2.8919019191040789</v>
      </c>
      <c r="AH34" s="25">
        <v>2.8632692268357212</v>
      </c>
      <c r="AI34" s="25">
        <v>2.8349200265700221</v>
      </c>
      <c r="AJ34" s="25">
        <v>2.8068515114554664</v>
      </c>
      <c r="AK34" s="25">
        <v>2.779060902431155</v>
      </c>
      <c r="AL34" s="25">
        <v>2.7515454479516386</v>
      </c>
      <c r="AM34" s="25">
        <v>2.7243024237144939</v>
      </c>
    </row>
    <row r="35" spans="1:39" s="15" customFormat="1" x14ac:dyDescent="0.25">
      <c r="A35" s="15" t="s">
        <v>30</v>
      </c>
      <c r="B35" s="26" t="s">
        <v>34</v>
      </c>
      <c r="C35" s="22">
        <f t="shared" si="1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</row>
    <row r="36" spans="1:39" s="15" customFormat="1" x14ac:dyDescent="0.25">
      <c r="A36" s="15" t="s">
        <v>31</v>
      </c>
      <c r="B36" s="7" t="s">
        <v>34</v>
      </c>
      <c r="C36" s="18">
        <f t="shared" si="1"/>
        <v>831.25429220080514</v>
      </c>
      <c r="D36" s="23">
        <v>2.6713619999999998</v>
      </c>
      <c r="E36" s="23">
        <v>35.94523113034672</v>
      </c>
      <c r="F36" s="23">
        <v>119.2412668222232</v>
      </c>
      <c r="G36" s="23">
        <v>147.58812482854589</v>
      </c>
      <c r="H36" s="23">
        <v>139.49768601295156</v>
      </c>
      <c r="I36" s="23">
        <v>144.7130635171591</v>
      </c>
      <c r="J36" s="23">
        <v>27.106952683353711</v>
      </c>
      <c r="K36" s="23">
        <v>28.610550105566045</v>
      </c>
      <c r="L36" s="23">
        <v>28.228245178497733</v>
      </c>
      <c r="M36" s="23">
        <v>25.431075034956432</v>
      </c>
      <c r="N36" s="23">
        <v>20.812440825447212</v>
      </c>
      <c r="O36" s="23">
        <v>15.838907150395586</v>
      </c>
      <c r="P36" s="23">
        <v>10.775493998629623</v>
      </c>
      <c r="Q36" s="23">
        <v>7.6645950690153164</v>
      </c>
      <c r="R36" s="23">
        <v>6.2572018971815915</v>
      </c>
      <c r="S36" s="23">
        <v>5.2151288268883089</v>
      </c>
      <c r="T36" s="23">
        <v>4.56785741727598</v>
      </c>
      <c r="U36" s="23">
        <v>4.2014584945803835</v>
      </c>
      <c r="V36" s="23">
        <v>4.0608328583554929</v>
      </c>
      <c r="W36" s="23">
        <v>3.7498527618875861</v>
      </c>
      <c r="X36" s="23">
        <v>3.6347194603412247</v>
      </c>
      <c r="Y36" s="23">
        <v>3.7755393427430661</v>
      </c>
      <c r="Z36" s="23">
        <v>3.6019355534795139</v>
      </c>
      <c r="AA36" s="23">
        <v>3.4278449807793043</v>
      </c>
      <c r="AB36" s="23">
        <v>3.1253705334676125</v>
      </c>
      <c r="AC36" s="23">
        <v>3.0093247335463991</v>
      </c>
      <c r="AD36" s="23">
        <v>2.979529439154851</v>
      </c>
      <c r="AE36" s="23">
        <v>2.9500291476780713</v>
      </c>
      <c r="AF36" s="23">
        <v>2.9208209382951198</v>
      </c>
      <c r="AG36" s="23">
        <v>2.8919019191040789</v>
      </c>
      <c r="AH36" s="23">
        <v>2.8632692268357212</v>
      </c>
      <c r="AI36" s="23">
        <v>2.8349200265700221</v>
      </c>
      <c r="AJ36" s="23">
        <v>2.8068515114554664</v>
      </c>
      <c r="AK36" s="23">
        <v>2.779060902431155</v>
      </c>
      <c r="AL36" s="23">
        <v>2.7515454479516386</v>
      </c>
      <c r="AM36" s="23">
        <v>2.7243024237144939</v>
      </c>
    </row>
    <row r="37" spans="1:39" s="15" customFormat="1" x14ac:dyDescent="0.25">
      <c r="A37" s="4" t="s">
        <v>8</v>
      </c>
      <c r="B37" s="5" t="s">
        <v>34</v>
      </c>
      <c r="C37" s="24">
        <f t="shared" si="1"/>
        <v>626.7623170010753</v>
      </c>
      <c r="D37" s="25">
        <v>0</v>
      </c>
      <c r="E37" s="25">
        <v>1.4906973875197542</v>
      </c>
      <c r="F37" s="25">
        <v>3.3946224392798432</v>
      </c>
      <c r="G37" s="25">
        <v>6.0966856037354953</v>
      </c>
      <c r="H37" s="25">
        <v>9.4936682282423206</v>
      </c>
      <c r="I37" s="25">
        <v>13.046001958561936</v>
      </c>
      <c r="J37" s="25">
        <v>14.410947613439243</v>
      </c>
      <c r="K37" s="25">
        <v>15.534851327471962</v>
      </c>
      <c r="L37" s="25">
        <v>17.069019079368648</v>
      </c>
      <c r="M37" s="25">
        <v>18.406029181572578</v>
      </c>
      <c r="N37" s="25">
        <v>19.362025619627403</v>
      </c>
      <c r="O37" s="25">
        <v>20.069329719186666</v>
      </c>
      <c r="P37" s="25">
        <v>20.608746788296131</v>
      </c>
      <c r="Q37" s="25">
        <v>20.899083810438519</v>
      </c>
      <c r="R37" s="25">
        <v>21.239369267977906</v>
      </c>
      <c r="S37" s="25">
        <v>21.408401976167518</v>
      </c>
      <c r="T37" s="25">
        <v>21.196072825893381</v>
      </c>
      <c r="U37" s="25">
        <v>21.30055842966545</v>
      </c>
      <c r="V37" s="25">
        <v>21.353148129654038</v>
      </c>
      <c r="W37" s="25">
        <v>21.358744617703632</v>
      </c>
      <c r="X37" s="25">
        <v>21.335209946130682</v>
      </c>
      <c r="Y37" s="25">
        <v>21.248959547885526</v>
      </c>
      <c r="Z37" s="25">
        <v>21.088876186994742</v>
      </c>
      <c r="AA37" s="25">
        <v>20.895772561281383</v>
      </c>
      <c r="AB37" s="25">
        <v>20.656573481738334</v>
      </c>
      <c r="AC37" s="25">
        <v>20.420778211023134</v>
      </c>
      <c r="AD37" s="25">
        <v>20.246025368857058</v>
      </c>
      <c r="AE37" s="25">
        <v>20.034456603644571</v>
      </c>
      <c r="AF37" s="25">
        <v>19.824997014070913</v>
      </c>
      <c r="AG37" s="25">
        <v>19.61880570216611</v>
      </c>
      <c r="AH37" s="25">
        <v>19.41662141854836</v>
      </c>
      <c r="AI37" s="25">
        <v>19.224377642127095</v>
      </c>
      <c r="AJ37" s="25">
        <v>19.034037269432762</v>
      </c>
      <c r="AK37" s="25">
        <v>18.845581454883924</v>
      </c>
      <c r="AL37" s="25">
        <v>18.658991539489033</v>
      </c>
      <c r="AM37" s="25">
        <v>18.474249048999045</v>
      </c>
    </row>
    <row r="38" spans="1:39" x14ac:dyDescent="0.25">
      <c r="A38" s="15" t="s">
        <v>30</v>
      </c>
      <c r="B38" s="7" t="s">
        <v>34</v>
      </c>
      <c r="C38" s="18">
        <f t="shared" si="1"/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</row>
    <row r="39" spans="1:39" s="15" customFormat="1" x14ac:dyDescent="0.25">
      <c r="A39" s="15" t="s">
        <v>31</v>
      </c>
      <c r="B39" s="7" t="s">
        <v>34</v>
      </c>
      <c r="C39" s="18">
        <f t="shared" si="1"/>
        <v>626.7623170010753</v>
      </c>
      <c r="D39" s="23">
        <v>0</v>
      </c>
      <c r="E39" s="23">
        <v>1.4906973875197542</v>
      </c>
      <c r="F39" s="23">
        <v>3.3946224392798432</v>
      </c>
      <c r="G39" s="23">
        <v>6.0966856037354953</v>
      </c>
      <c r="H39" s="23">
        <v>9.4936682282423206</v>
      </c>
      <c r="I39" s="23">
        <v>13.046001958561936</v>
      </c>
      <c r="J39" s="23">
        <v>14.410947613439243</v>
      </c>
      <c r="K39" s="23">
        <v>15.534851327471962</v>
      </c>
      <c r="L39" s="23">
        <v>17.069019079368648</v>
      </c>
      <c r="M39" s="23">
        <v>18.406029181572578</v>
      </c>
      <c r="N39" s="23">
        <v>19.362025619627403</v>
      </c>
      <c r="O39" s="23">
        <v>20.069329719186666</v>
      </c>
      <c r="P39" s="23">
        <v>20.608746788296131</v>
      </c>
      <c r="Q39" s="23">
        <v>20.899083810438519</v>
      </c>
      <c r="R39" s="23">
        <v>21.239369267977906</v>
      </c>
      <c r="S39" s="23">
        <v>21.408401976167518</v>
      </c>
      <c r="T39" s="23">
        <v>21.196072825893381</v>
      </c>
      <c r="U39" s="23">
        <v>21.30055842966545</v>
      </c>
      <c r="V39" s="23">
        <v>21.353148129654038</v>
      </c>
      <c r="W39" s="23">
        <v>21.358744617703632</v>
      </c>
      <c r="X39" s="23">
        <v>21.335209946130682</v>
      </c>
      <c r="Y39" s="23">
        <v>21.248959547885526</v>
      </c>
      <c r="Z39" s="23">
        <v>21.088876186994742</v>
      </c>
      <c r="AA39" s="23">
        <v>20.895772561281383</v>
      </c>
      <c r="AB39" s="23">
        <v>20.656573481738334</v>
      </c>
      <c r="AC39" s="23">
        <v>20.420778211023134</v>
      </c>
      <c r="AD39" s="23">
        <v>20.246025368857058</v>
      </c>
      <c r="AE39" s="23">
        <v>20.034456603644571</v>
      </c>
      <c r="AF39" s="23">
        <v>19.824997014070913</v>
      </c>
      <c r="AG39" s="23">
        <v>19.61880570216611</v>
      </c>
      <c r="AH39" s="23">
        <v>19.41662141854836</v>
      </c>
      <c r="AI39" s="23">
        <v>19.224377642127095</v>
      </c>
      <c r="AJ39" s="23">
        <v>19.034037269432762</v>
      </c>
      <c r="AK39" s="23">
        <v>18.845581454883924</v>
      </c>
      <c r="AL39" s="23">
        <v>18.658991539489033</v>
      </c>
      <c r="AM39" s="23">
        <v>18.474249048999045</v>
      </c>
    </row>
    <row r="40" spans="1:39" x14ac:dyDescent="0.25">
      <c r="A40" s="4" t="s">
        <v>14</v>
      </c>
      <c r="B40" s="5" t="s">
        <v>34</v>
      </c>
      <c r="C40" s="24">
        <f t="shared" si="1"/>
        <v>1458.0166092018803</v>
      </c>
      <c r="D40" s="23">
        <v>2.6713619999999998</v>
      </c>
      <c r="E40" s="23">
        <v>37.435928517866472</v>
      </c>
      <c r="F40" s="23">
        <v>122.63588926150304</v>
      </c>
      <c r="G40" s="23">
        <v>153.68481043228138</v>
      </c>
      <c r="H40" s="23">
        <v>148.99135424119387</v>
      </c>
      <c r="I40" s="23">
        <v>157.75906547572103</v>
      </c>
      <c r="J40" s="23">
        <v>41.517900296792952</v>
      </c>
      <c r="K40" s="23">
        <v>44.145401433038003</v>
      </c>
      <c r="L40" s="23">
        <v>45.297264257866381</v>
      </c>
      <c r="M40" s="23">
        <v>43.837104216529013</v>
      </c>
      <c r="N40" s="23">
        <v>40.174466445074614</v>
      </c>
      <c r="O40" s="23">
        <v>35.908236869582254</v>
      </c>
      <c r="P40" s="23">
        <v>31.384240786925751</v>
      </c>
      <c r="Q40" s="23">
        <v>28.563678879453835</v>
      </c>
      <c r="R40" s="23">
        <v>27.496571165159498</v>
      </c>
      <c r="S40" s="23">
        <v>26.623530803055829</v>
      </c>
      <c r="T40" s="23">
        <v>25.763930243169362</v>
      </c>
      <c r="U40" s="23">
        <v>25.502016924245833</v>
      </c>
      <c r="V40" s="23">
        <v>25.413980988009531</v>
      </c>
      <c r="W40" s="23">
        <v>25.108597379591217</v>
      </c>
      <c r="X40" s="23">
        <v>24.969929406471906</v>
      </c>
      <c r="Y40" s="23">
        <v>25.024498890628593</v>
      </c>
      <c r="Z40" s="23">
        <v>24.690811740474256</v>
      </c>
      <c r="AA40" s="23">
        <v>24.323617542060688</v>
      </c>
      <c r="AB40" s="23">
        <v>23.781944015205948</v>
      </c>
      <c r="AC40" s="23">
        <v>23.430102944569533</v>
      </c>
      <c r="AD40" s="23">
        <v>23.225554808011911</v>
      </c>
      <c r="AE40" s="23">
        <v>22.984485751322644</v>
      </c>
      <c r="AF40" s="23">
        <v>22.745817952366032</v>
      </c>
      <c r="AG40" s="23">
        <v>22.510707621270189</v>
      </c>
      <c r="AH40" s="23">
        <v>22.279890645384082</v>
      </c>
      <c r="AI40" s="23">
        <v>22.059297668697116</v>
      </c>
      <c r="AJ40" s="23">
        <v>21.840888780888228</v>
      </c>
      <c r="AK40" s="23">
        <v>21.624642357315079</v>
      </c>
      <c r="AL40" s="23">
        <v>21.410536987440672</v>
      </c>
      <c r="AM40" s="23">
        <v>21.19855147271354</v>
      </c>
    </row>
    <row r="41" spans="1:39" x14ac:dyDescent="0.25">
      <c r="A41" s="4" t="s">
        <v>2</v>
      </c>
      <c r="B41" s="5" t="s">
        <v>34</v>
      </c>
      <c r="C41" s="24">
        <f t="shared" si="1"/>
        <v>117.71795118528765</v>
      </c>
      <c r="D41" s="23">
        <v>6.9553063657798058</v>
      </c>
      <c r="E41" s="23">
        <v>9.0215401019115333</v>
      </c>
      <c r="F41" s="23">
        <v>14.92522597136718</v>
      </c>
      <c r="G41" s="23">
        <v>17.158729507075886</v>
      </c>
      <c r="H41" s="23">
        <v>17.279777818668972</v>
      </c>
      <c r="I41" s="23">
        <v>14.651628657210372</v>
      </c>
      <c r="J41" s="23">
        <v>7.5458980114940095</v>
      </c>
      <c r="K41" s="23">
        <v>7.8183728459237063</v>
      </c>
      <c r="L41" s="23">
        <v>7.7215597294081624</v>
      </c>
      <c r="M41" s="23">
        <v>7.1518161867511747</v>
      </c>
      <c r="N41" s="23">
        <v>3.6371904403538391</v>
      </c>
      <c r="O41" s="23">
        <v>1.0943982228095794</v>
      </c>
      <c r="P41" s="23">
        <v>0.67574366133641195</v>
      </c>
      <c r="Q41" s="23">
        <v>0.41935354079165926</v>
      </c>
      <c r="R41" s="23">
        <v>0.30453135669762121</v>
      </c>
      <c r="S41" s="23">
        <v>0.2200519714066819</v>
      </c>
      <c r="T41" s="23">
        <v>0.16836600117410999</v>
      </c>
      <c r="U41" s="23">
        <v>0.14000425737746028</v>
      </c>
      <c r="V41" s="23">
        <v>0.13038729268896382</v>
      </c>
      <c r="W41" s="23">
        <v>0.10659054761549705</v>
      </c>
      <c r="X41" s="23">
        <v>9.9051603592436838E-2</v>
      </c>
      <c r="Y41" s="23">
        <v>7.9259289489964788E-2</v>
      </c>
      <c r="Z41" s="23">
        <v>6.7152226224582015E-2</v>
      </c>
      <c r="AA41" s="23">
        <v>5.4981710320350603E-2</v>
      </c>
      <c r="AB41" s="23">
        <v>3.2117606744881379E-2</v>
      </c>
      <c r="AC41" s="23">
        <v>2.4726265988513296E-2</v>
      </c>
      <c r="AD41" s="23">
        <v>2.4481451473775541E-2</v>
      </c>
      <c r="AE41" s="23">
        <v>2.4239060865124309E-2</v>
      </c>
      <c r="AF41" s="23">
        <v>2.399907016348941E-2</v>
      </c>
      <c r="AG41" s="23">
        <v>2.3761455607415261E-2</v>
      </c>
      <c r="AH41" s="23">
        <v>2.3526193670708174E-2</v>
      </c>
      <c r="AI41" s="23">
        <v>2.3293261060107109E-2</v>
      </c>
      <c r="AJ41" s="23">
        <v>2.3062634712977328E-2</v>
      </c>
      <c r="AK41" s="23">
        <v>2.2834291795027061E-2</v>
      </c>
      <c r="AL41" s="23">
        <v>2.2608209698046593E-2</v>
      </c>
      <c r="AM41" s="23">
        <v>2.2384366037669898E-2</v>
      </c>
    </row>
    <row r="42" spans="1:39" x14ac:dyDescent="0.25">
      <c r="A42" s="6" t="s">
        <v>16</v>
      </c>
      <c r="B42" s="7" t="s">
        <v>34</v>
      </c>
      <c r="C42" s="18">
        <f t="shared" si="1"/>
        <v>1150.2131164006073</v>
      </c>
      <c r="D42" s="23">
        <v>0</v>
      </c>
      <c r="E42" s="23">
        <v>3.8678103480080349E-2</v>
      </c>
      <c r="F42" s="23">
        <v>0.93029971004066825</v>
      </c>
      <c r="G42" s="23">
        <v>2.5101204245015221</v>
      </c>
      <c r="H42" s="23">
        <v>5.0209340438720478</v>
      </c>
      <c r="I42" s="23">
        <v>8.5811351863239285</v>
      </c>
      <c r="J42" s="23">
        <v>12.447786872188789</v>
      </c>
      <c r="K42" s="23">
        <v>16.68025648259346</v>
      </c>
      <c r="L42" s="23">
        <v>20.995672532910323</v>
      </c>
      <c r="M42" s="23">
        <v>25.002615334980938</v>
      </c>
      <c r="N42" s="23">
        <v>28.377541571975872</v>
      </c>
      <c r="O42" s="23">
        <v>30.945612207289177</v>
      </c>
      <c r="P42" s="23">
        <v>32.72082013591853</v>
      </c>
      <c r="Q42" s="23">
        <v>34.00203868492968</v>
      </c>
      <c r="R42" s="23">
        <v>35.068190066292317</v>
      </c>
      <c r="S42" s="23">
        <v>35.973657248857613</v>
      </c>
      <c r="T42" s="23">
        <v>36.783136751146984</v>
      </c>
      <c r="U42" s="23">
        <v>37.544745317872774</v>
      </c>
      <c r="V42" s="23">
        <v>38.299706303316285</v>
      </c>
      <c r="W42" s="23">
        <v>39.012689244586554</v>
      </c>
      <c r="X42" s="23">
        <v>39.721121381464499</v>
      </c>
      <c r="Y42" s="23">
        <v>40.39319954059998</v>
      </c>
      <c r="Z42" s="23">
        <v>41.046309977310997</v>
      </c>
      <c r="AA42" s="23">
        <v>41.678778255949318</v>
      </c>
      <c r="AB42" s="23">
        <v>42.26010114060059</v>
      </c>
      <c r="AC42" s="23">
        <v>42.829797042523076</v>
      </c>
      <c r="AD42" s="23">
        <v>43.407086359156708</v>
      </c>
      <c r="AE42" s="23">
        <v>43.992045002842836</v>
      </c>
      <c r="AF42" s="23">
        <v>44.58477369403343</v>
      </c>
      <c r="AG42" s="23">
        <v>45.185374463567932</v>
      </c>
      <c r="AH42" s="23">
        <v>45.793950669589172</v>
      </c>
      <c r="AI42" s="23">
        <v>46.41060701467606</v>
      </c>
      <c r="AJ42" s="23">
        <v>47.035449563196138</v>
      </c>
      <c r="AK42" s="23">
        <v>47.668585758880511</v>
      </c>
      <c r="AL42" s="23">
        <v>48.310124442624144</v>
      </c>
      <c r="AM42" s="23">
        <v>48.96017587051449</v>
      </c>
    </row>
    <row r="43" spans="1:39" x14ac:dyDescent="0.25">
      <c r="A43" s="6" t="s">
        <v>27</v>
      </c>
      <c r="B43" s="7" t="s">
        <v>34</v>
      </c>
      <c r="C43" s="18">
        <f t="shared" si="1"/>
        <v>2371.8891356722129</v>
      </c>
      <c r="D43" s="23">
        <v>0</v>
      </c>
      <c r="E43" s="23">
        <v>1.9980702343170325E-2</v>
      </c>
      <c r="F43" s="23">
        <v>0.50205357685242291</v>
      </c>
      <c r="G43" s="23">
        <v>1.8068074581073401</v>
      </c>
      <c r="H43" s="23">
        <v>4.4247661325139376</v>
      </c>
      <c r="I43" s="23">
        <v>8.8929342044844191</v>
      </c>
      <c r="J43" s="23">
        <v>14.941548411186186</v>
      </c>
      <c r="K43" s="23">
        <v>22.415160564331742</v>
      </c>
      <c r="L43" s="23">
        <v>30.880907508659732</v>
      </c>
      <c r="M43" s="23">
        <v>39.632663513899075</v>
      </c>
      <c r="N43" s="23">
        <v>48.175626236161953</v>
      </c>
      <c r="O43" s="23">
        <v>55.885980920440744</v>
      </c>
      <c r="P43" s="23">
        <v>62.290925619021017</v>
      </c>
      <c r="Q43" s="23">
        <v>67.280795534269572</v>
      </c>
      <c r="R43" s="23">
        <v>71.066808645042727</v>
      </c>
      <c r="S43" s="23">
        <v>73.984685371885334</v>
      </c>
      <c r="T43" s="23">
        <v>76.400834082802177</v>
      </c>
      <c r="U43" s="23">
        <v>78.550977204182857</v>
      </c>
      <c r="V43" s="23">
        <v>80.545485740660823</v>
      </c>
      <c r="W43" s="23">
        <v>82.447130020522806</v>
      </c>
      <c r="X43" s="23">
        <v>84.304764521811677</v>
      </c>
      <c r="Y43" s="23">
        <v>86.12410387087624</v>
      </c>
      <c r="Z43" s="23">
        <v>87.898055812153416</v>
      </c>
      <c r="AA43" s="23">
        <v>89.63783439826129</v>
      </c>
      <c r="AB43" s="23">
        <v>91.317333346454404</v>
      </c>
      <c r="AC43" s="23">
        <v>92.949672038165374</v>
      </c>
      <c r="AD43" s="23">
        <v>94.549236786770393</v>
      </c>
      <c r="AE43" s="23">
        <v>96.131517558976938</v>
      </c>
      <c r="AF43" s="23">
        <v>97.729126266513731</v>
      </c>
      <c r="AG43" s="23">
        <v>99.353047081661359</v>
      </c>
      <c r="AH43" s="23">
        <v>101.00369646785347</v>
      </c>
      <c r="AI43" s="23">
        <v>102.68151090003795</v>
      </c>
      <c r="AJ43" s="23">
        <v>104.38693393348269</v>
      </c>
      <c r="AK43" s="23">
        <v>106.1204163179783</v>
      </c>
      <c r="AL43" s="23">
        <v>107.88241611387373</v>
      </c>
      <c r="AM43" s="23">
        <v>109.67339880997446</v>
      </c>
    </row>
    <row r="44" spans="1:39" x14ac:dyDescent="0.25">
      <c r="A44" s="6" t="s">
        <v>28</v>
      </c>
      <c r="B44" s="7" t="s">
        <v>34</v>
      </c>
      <c r="C44" s="18">
        <f t="shared" si="1"/>
        <v>632.5781467197296</v>
      </c>
      <c r="D44" s="23">
        <v>0</v>
      </c>
      <c r="E44" s="23">
        <v>5.3288138422283972E-3</v>
      </c>
      <c r="F44" s="23">
        <v>0.13389669711915511</v>
      </c>
      <c r="G44" s="23">
        <v>0.48187197965515616</v>
      </c>
      <c r="H44" s="23">
        <v>1.1800763862349026</v>
      </c>
      <c r="I44" s="23">
        <v>2.3717279839805574</v>
      </c>
      <c r="J44" s="23">
        <v>3.9848814436230331</v>
      </c>
      <c r="K44" s="23">
        <v>5.9780790404403117</v>
      </c>
      <c r="L44" s="23">
        <v>8.2358770260630632</v>
      </c>
      <c r="M44" s="23">
        <v>10.569953063208271</v>
      </c>
      <c r="N44" s="23">
        <v>12.848344344263326</v>
      </c>
      <c r="O44" s="23">
        <v>14.904680706439279</v>
      </c>
      <c r="P44" s="23">
        <v>16.612866804320284</v>
      </c>
      <c r="Q44" s="23">
        <v>17.943655253024858</v>
      </c>
      <c r="R44" s="23">
        <v>18.953377470244234</v>
      </c>
      <c r="S44" s="23">
        <v>19.731569428908276</v>
      </c>
      <c r="T44" s="23">
        <v>20.375951516909147</v>
      </c>
      <c r="U44" s="23">
        <v>20.949390439685654</v>
      </c>
      <c r="V44" s="23">
        <v>21.481321926131088</v>
      </c>
      <c r="W44" s="23">
        <v>21.988486698794187</v>
      </c>
      <c r="X44" s="23">
        <v>22.48391415045495</v>
      </c>
      <c r="Y44" s="23">
        <v>22.969128360671135</v>
      </c>
      <c r="Z44" s="23">
        <v>23.442237838895103</v>
      </c>
      <c r="AA44" s="23">
        <v>23.906233350806282</v>
      </c>
      <c r="AB44" s="23">
        <v>24.354152402370485</v>
      </c>
      <c r="AC44" s="23">
        <v>24.789493906697917</v>
      </c>
      <c r="AD44" s="23">
        <v>25.216094665145256</v>
      </c>
      <c r="AE44" s="23">
        <v>25.63808582123233</v>
      </c>
      <c r="AF44" s="23">
        <v>26.064164907391014</v>
      </c>
      <c r="AG44" s="23">
        <v>26.497261380668863</v>
      </c>
      <c r="AH44" s="23">
        <v>26.937486311040885</v>
      </c>
      <c r="AI44" s="23">
        <v>27.384956105513421</v>
      </c>
      <c r="AJ44" s="23">
        <v>27.839789059400143</v>
      </c>
      <c r="AK44" s="23">
        <v>28.302105386779729</v>
      </c>
      <c r="AL44" s="23">
        <v>28.772027251442335</v>
      </c>
      <c r="AM44" s="23">
        <v>29.249678798332795</v>
      </c>
    </row>
    <row r="45" spans="1:39" s="42" customFormat="1" x14ac:dyDescent="0.25">
      <c r="A45" s="4" t="s">
        <v>32</v>
      </c>
      <c r="B45" s="5" t="s">
        <v>34</v>
      </c>
      <c r="C45" s="24">
        <f t="shared" ref="C45" si="2">SUM(D45:AM45)</f>
        <v>4154.6803987925505</v>
      </c>
      <c r="D45" s="23">
        <v>0</v>
      </c>
      <c r="E45" s="23">
        <v>6.398761966547907E-2</v>
      </c>
      <c r="F45" s="23">
        <v>1.5662499840122461</v>
      </c>
      <c r="G45" s="23">
        <v>4.7987998622640182</v>
      </c>
      <c r="H45" s="23">
        <v>10.625776562620889</v>
      </c>
      <c r="I45" s="23">
        <v>19.845797374788901</v>
      </c>
      <c r="J45" s="23">
        <v>31.374216726998007</v>
      </c>
      <c r="K45" s="23">
        <v>45.07349608736552</v>
      </c>
      <c r="L45" s="23">
        <v>60.112457067633116</v>
      </c>
      <c r="M45" s="23">
        <v>75.20523191208828</v>
      </c>
      <c r="N45" s="23">
        <v>89.401512152401153</v>
      </c>
      <c r="O45" s="23">
        <v>101.7362738341692</v>
      </c>
      <c r="P45" s="23">
        <v>111.62461255925982</v>
      </c>
      <c r="Q45" s="23">
        <v>119.22648947222412</v>
      </c>
      <c r="R45" s="23">
        <v>125.08837618157928</v>
      </c>
      <c r="S45" s="23">
        <v>129.68991204965121</v>
      </c>
      <c r="T45" s="23">
        <v>133.5599223508583</v>
      </c>
      <c r="U45" s="23">
        <v>137.0451129617413</v>
      </c>
      <c r="V45" s="23">
        <v>140.32651397010818</v>
      </c>
      <c r="W45" s="23">
        <v>143.44830596390355</v>
      </c>
      <c r="X45" s="23">
        <v>146.50980005373111</v>
      </c>
      <c r="Y45" s="23">
        <v>149.48643177214734</v>
      </c>
      <c r="Z45" s="23">
        <v>152.38660362835952</v>
      </c>
      <c r="AA45" s="23">
        <v>155.22284600501689</v>
      </c>
      <c r="AB45" s="23">
        <v>157.93158688942549</v>
      </c>
      <c r="AC45" s="23">
        <v>160.56896298738636</v>
      </c>
      <c r="AD45" s="23">
        <v>163.17241781107236</v>
      </c>
      <c r="AE45" s="23">
        <v>165.76164838305209</v>
      </c>
      <c r="AF45" s="23">
        <v>168.37806486793818</v>
      </c>
      <c r="AG45" s="23">
        <v>171.03568292589816</v>
      </c>
      <c r="AH45" s="23">
        <v>173.73513344848354</v>
      </c>
      <c r="AI45" s="23">
        <v>176.47707402022743</v>
      </c>
      <c r="AJ45" s="23">
        <v>179.26217255607898</v>
      </c>
      <c r="AK45" s="23">
        <v>182.09110746363854</v>
      </c>
      <c r="AL45" s="23">
        <v>184.9645678079402</v>
      </c>
      <c r="AM45" s="23">
        <v>187.88325347882176</v>
      </c>
    </row>
    <row r="46" spans="1:39" s="30" customFormat="1" x14ac:dyDescent="0.25">
      <c r="A46" s="4" t="s">
        <v>21</v>
      </c>
      <c r="B46" s="5" t="s">
        <v>34</v>
      </c>
      <c r="C46" s="24">
        <f t="shared" si="1"/>
        <v>2578.9458384053823</v>
      </c>
      <c r="D46" s="23">
        <v>-9.6266683657798051</v>
      </c>
      <c r="E46" s="23">
        <v>-46.393481000112523</v>
      </c>
      <c r="F46" s="23">
        <v>-135.99486524885796</v>
      </c>
      <c r="G46" s="23">
        <v>-166.04474007709325</v>
      </c>
      <c r="H46" s="23">
        <v>-155.64535549724195</v>
      </c>
      <c r="I46" s="23">
        <v>-152.56489675814251</v>
      </c>
      <c r="J46" s="23">
        <v>-17.689581581288955</v>
      </c>
      <c r="K46" s="23">
        <v>-6.8902781915961899</v>
      </c>
      <c r="L46" s="23">
        <v>7.0936330803585728</v>
      </c>
      <c r="M46" s="23">
        <v>24.21631150880809</v>
      </c>
      <c r="N46" s="23">
        <v>45.589855266972698</v>
      </c>
      <c r="O46" s="23">
        <v>64.733638741777369</v>
      </c>
      <c r="P46" s="23">
        <v>79.56462811099766</v>
      </c>
      <c r="Q46" s="23">
        <v>90.243457051978623</v>
      </c>
      <c r="R46" s="23">
        <v>97.28727365972216</v>
      </c>
      <c r="S46" s="23">
        <v>102.84632927518871</v>
      </c>
      <c r="T46" s="23">
        <v>107.62762610651482</v>
      </c>
      <c r="U46" s="23">
        <v>111.403091780118</v>
      </c>
      <c r="V46" s="23">
        <v>114.78214568940969</v>
      </c>
      <c r="W46" s="23">
        <v>118.23311803669684</v>
      </c>
      <c r="X46" s="23">
        <v>121.44081904366676</v>
      </c>
      <c r="Y46" s="23">
        <v>124.38267359202878</v>
      </c>
      <c r="Z46" s="23">
        <v>127.62863966166069</v>
      </c>
      <c r="AA46" s="23">
        <v>130.84424675263585</v>
      </c>
      <c r="AB46" s="23">
        <v>134.11752526747466</v>
      </c>
      <c r="AC46" s="23">
        <v>137.11413377682831</v>
      </c>
      <c r="AD46" s="23">
        <v>139.92238155158668</v>
      </c>
      <c r="AE46" s="23">
        <v>142.75292357086434</v>
      </c>
      <c r="AF46" s="23">
        <v>145.60824784540867</v>
      </c>
      <c r="AG46" s="23">
        <v>148.50121384902053</v>
      </c>
      <c r="AH46" s="23">
        <v>151.43171660942875</v>
      </c>
      <c r="AI46" s="23">
        <v>154.3944830904702</v>
      </c>
      <c r="AJ46" s="23">
        <v>157.39822114047777</v>
      </c>
      <c r="AK46" s="23">
        <v>160.44363081452843</v>
      </c>
      <c r="AL46" s="23">
        <v>163.53142261080149</v>
      </c>
      <c r="AM46" s="23">
        <v>166.66231764007054</v>
      </c>
    </row>
    <row r="47" spans="1:39" x14ac:dyDescent="0.25">
      <c r="A47" s="15"/>
      <c r="B47" s="15"/>
      <c r="C47" s="15"/>
    </row>
    <row r="48" spans="1:39" s="15" customFormat="1" x14ac:dyDescent="0.25">
      <c r="A48" s="29" t="s">
        <v>13</v>
      </c>
      <c r="B48" s="5" t="s">
        <v>34</v>
      </c>
      <c r="C48" s="24">
        <f>SUM(D48:AM48)</f>
        <v>470.87180474115058</v>
      </c>
      <c r="D48" s="25">
        <v>27.821225463119223</v>
      </c>
      <c r="E48" s="25">
        <v>36.086160407646133</v>
      </c>
      <c r="F48" s="25">
        <v>59.700903885468719</v>
      </c>
      <c r="G48" s="25">
        <v>68.634918028303545</v>
      </c>
      <c r="H48" s="25">
        <v>69.119111274675888</v>
      </c>
      <c r="I48" s="25">
        <v>58.606514628841488</v>
      </c>
      <c r="J48" s="25">
        <v>30.183592045976038</v>
      </c>
      <c r="K48" s="25">
        <v>31.273491383694825</v>
      </c>
      <c r="L48" s="25">
        <v>30.88623891763265</v>
      </c>
      <c r="M48" s="25">
        <v>28.607264747004699</v>
      </c>
      <c r="N48" s="25">
        <v>14.548761761415356</v>
      </c>
      <c r="O48" s="25">
        <v>4.3775928912383177</v>
      </c>
      <c r="P48" s="25">
        <v>2.7029746453456478</v>
      </c>
      <c r="Q48" s="25">
        <v>1.6774141631666371</v>
      </c>
      <c r="R48" s="25">
        <v>1.2181254267904849</v>
      </c>
      <c r="S48" s="25">
        <v>0.88020788562672758</v>
      </c>
      <c r="T48" s="25">
        <v>0.67346400469643997</v>
      </c>
      <c r="U48" s="25">
        <v>0.56001702950984111</v>
      </c>
      <c r="V48" s="25">
        <v>0.52154917075585527</v>
      </c>
      <c r="W48" s="25">
        <v>0.4263621904619882</v>
      </c>
      <c r="X48" s="25">
        <v>0.39620641436974735</v>
      </c>
      <c r="Y48" s="25">
        <v>0.31703715795985915</v>
      </c>
      <c r="Z48" s="25">
        <v>0.26860890489832806</v>
      </c>
      <c r="AA48" s="25">
        <v>0.21992684128140241</v>
      </c>
      <c r="AB48" s="25">
        <v>0.12847042697952551</v>
      </c>
      <c r="AC48" s="25">
        <v>9.8905063954053185E-2</v>
      </c>
      <c r="AD48" s="25">
        <v>9.7925805895102164E-2</v>
      </c>
      <c r="AE48" s="25">
        <v>9.6956243460497235E-2</v>
      </c>
      <c r="AF48" s="25">
        <v>9.5996280653957641E-2</v>
      </c>
      <c r="AG48" s="25">
        <v>9.5045822429661045E-2</v>
      </c>
      <c r="AH48" s="25">
        <v>9.4104774682832695E-2</v>
      </c>
      <c r="AI48" s="25">
        <v>9.3173044240428438E-2</v>
      </c>
      <c r="AJ48" s="25">
        <v>9.2250538851909314E-2</v>
      </c>
      <c r="AK48" s="25">
        <v>9.1337167180108245E-2</v>
      </c>
      <c r="AL48" s="25">
        <v>9.0432838792186374E-2</v>
      </c>
      <c r="AM48" s="25">
        <v>8.9537464150679591E-2</v>
      </c>
    </row>
    <row r="49" spans="1:40" s="15" customFormat="1" x14ac:dyDescent="0.25">
      <c r="A49" s="33" t="s">
        <v>30</v>
      </c>
      <c r="B49" s="7" t="s">
        <v>34</v>
      </c>
      <c r="C49" s="18">
        <f>SUM(D49:AM49)</f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</row>
    <row r="50" spans="1:40" s="15" customFormat="1" x14ac:dyDescent="0.25">
      <c r="A50" s="34" t="s">
        <v>31</v>
      </c>
      <c r="B50" s="7" t="s">
        <v>34</v>
      </c>
      <c r="C50" s="18">
        <f>SUM(D50:AM50)</f>
        <v>470.87180474115058</v>
      </c>
      <c r="D50" s="23">
        <v>27.821225463119223</v>
      </c>
      <c r="E50" s="23">
        <v>36.086160407646133</v>
      </c>
      <c r="F50" s="23">
        <v>59.700903885468719</v>
      </c>
      <c r="G50" s="23">
        <v>68.634918028303545</v>
      </c>
      <c r="H50" s="23">
        <v>69.119111274675888</v>
      </c>
      <c r="I50" s="23">
        <v>58.606514628841488</v>
      </c>
      <c r="J50" s="23">
        <v>30.183592045976038</v>
      </c>
      <c r="K50" s="23">
        <v>31.273491383694825</v>
      </c>
      <c r="L50" s="23">
        <v>30.88623891763265</v>
      </c>
      <c r="M50" s="23">
        <v>28.607264747004699</v>
      </c>
      <c r="N50" s="23">
        <v>14.548761761415356</v>
      </c>
      <c r="O50" s="23">
        <v>4.3775928912383177</v>
      </c>
      <c r="P50" s="23">
        <v>2.7029746453456478</v>
      </c>
      <c r="Q50" s="23">
        <v>1.6774141631666371</v>
      </c>
      <c r="R50" s="23">
        <v>1.2181254267904849</v>
      </c>
      <c r="S50" s="23">
        <v>0.88020788562672758</v>
      </c>
      <c r="T50" s="23">
        <v>0.67346400469643997</v>
      </c>
      <c r="U50" s="23">
        <v>0.56001702950984111</v>
      </c>
      <c r="V50" s="23">
        <v>0.52154917075585527</v>
      </c>
      <c r="W50" s="23">
        <v>0.4263621904619882</v>
      </c>
      <c r="X50" s="23">
        <v>0.39620641436974735</v>
      </c>
      <c r="Y50" s="23">
        <v>0.31703715795985915</v>
      </c>
      <c r="Z50" s="23">
        <v>0.26860890489832806</v>
      </c>
      <c r="AA50" s="23">
        <v>0.21992684128140241</v>
      </c>
      <c r="AB50" s="23">
        <v>0.12847042697952551</v>
      </c>
      <c r="AC50" s="23">
        <v>9.8905063954053185E-2</v>
      </c>
      <c r="AD50" s="23">
        <v>9.7925805895102164E-2</v>
      </c>
      <c r="AE50" s="23">
        <v>9.6956243460497235E-2</v>
      </c>
      <c r="AF50" s="23">
        <v>9.5996280653957641E-2</v>
      </c>
      <c r="AG50" s="23">
        <v>9.5045822429661045E-2</v>
      </c>
      <c r="AH50" s="23">
        <v>9.4104774682832695E-2</v>
      </c>
      <c r="AI50" s="23">
        <v>9.3173044240428438E-2</v>
      </c>
      <c r="AJ50" s="23">
        <v>9.2250538851909314E-2</v>
      </c>
      <c r="AK50" s="23">
        <v>9.1337167180108245E-2</v>
      </c>
      <c r="AL50" s="23">
        <v>9.0432838792186374E-2</v>
      </c>
      <c r="AM50" s="23">
        <v>8.9537464150679591E-2</v>
      </c>
    </row>
    <row r="51" spans="1:4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N51" s="15"/>
    </row>
    <row r="52" spans="1:40" x14ac:dyDescent="0.25">
      <c r="A52" s="10" t="s">
        <v>26</v>
      </c>
      <c r="B52" s="15"/>
    </row>
    <row r="53" spans="1:40" x14ac:dyDescent="0.25">
      <c r="A53" s="4" t="s">
        <v>27</v>
      </c>
      <c r="B53" s="5" t="s">
        <v>34</v>
      </c>
      <c r="C53" s="24">
        <f>SUM(D53:AM53)</f>
        <v>2538.6561040101542</v>
      </c>
      <c r="D53" s="23">
        <v>0</v>
      </c>
      <c r="E53" s="23">
        <v>7.99228093726813E-2</v>
      </c>
      <c r="F53" s="23">
        <v>1.9282914980370105</v>
      </c>
      <c r="G53" s="23">
        <v>5.2190155250196693</v>
      </c>
      <c r="H53" s="23">
        <v>10.471834697626392</v>
      </c>
      <c r="I53" s="23">
        <v>17.952595097254605</v>
      </c>
      <c r="J53" s="23">
        <v>26.122748324844085</v>
      </c>
      <c r="K53" s="23">
        <v>35.113464137601895</v>
      </c>
      <c r="L53" s="23">
        <v>44.334822474938335</v>
      </c>
      <c r="M53" s="23">
        <v>52.959619118212004</v>
      </c>
      <c r="N53" s="23">
        <v>60.294599213895566</v>
      </c>
      <c r="O53" s="23">
        <v>65.954882874717072</v>
      </c>
      <c r="P53" s="23">
        <v>69.954601269259427</v>
      </c>
      <c r="Q53" s="23">
        <v>72.919098779206195</v>
      </c>
      <c r="R53" s="23">
        <v>75.438651656988228</v>
      </c>
      <c r="S53" s="23">
        <v>77.626389782087472</v>
      </c>
      <c r="T53" s="23">
        <v>79.619196112926829</v>
      </c>
      <c r="U53" s="23">
        <v>81.519671264728942</v>
      </c>
      <c r="V53" s="23">
        <v>83.416685802900034</v>
      </c>
      <c r="W53" s="23">
        <v>85.23296690153542</v>
      </c>
      <c r="X53" s="23">
        <v>87.049734118082299</v>
      </c>
      <c r="Y53" s="23">
        <v>88.797028660987209</v>
      </c>
      <c r="Z53" s="23">
        <v>90.512493568008722</v>
      </c>
      <c r="AA53" s="23">
        <v>92.192081245966918</v>
      </c>
      <c r="AB53" s="23">
        <v>93.767729910854769</v>
      </c>
      <c r="AC53" s="23">
        <v>95.326383427831075</v>
      </c>
      <c r="AD53" s="23">
        <v>96.910752562428769</v>
      </c>
      <c r="AE53" s="23">
        <v>98.52120433479314</v>
      </c>
      <c r="AF53" s="23">
        <v>100.15816474100193</v>
      </c>
      <c r="AG53" s="23">
        <v>101.8220666884216</v>
      </c>
      <c r="AH53" s="23">
        <v>103.51335010719717</v>
      </c>
      <c r="AI53" s="23">
        <v>105.23246206353112</v>
      </c>
      <c r="AJ53" s="23">
        <v>106.97985687478094</v>
      </c>
      <c r="AK53" s="23">
        <v>108.75599622640397</v>
      </c>
      <c r="AL53" s="23">
        <v>110.56134929077888</v>
      </c>
      <c r="AM53" s="23">
        <v>112.39639284793407</v>
      </c>
      <c r="AN53" s="15"/>
    </row>
    <row r="54" spans="1:40" x14ac:dyDescent="0.25">
      <c r="A54" s="4" t="s">
        <v>28</v>
      </c>
      <c r="B54" s="5" t="s">
        <v>34</v>
      </c>
      <c r="C54" s="24">
        <f>SUM(D54:AM54)</f>
        <v>677.05456772048808</v>
      </c>
      <c r="D54" s="23">
        <v>0</v>
      </c>
      <c r="E54" s="23">
        <v>2.1315255368913589E-2</v>
      </c>
      <c r="F54" s="23">
        <v>0.5142715331077069</v>
      </c>
      <c r="G54" s="23">
        <v>1.3919011301440041</v>
      </c>
      <c r="H54" s="23">
        <v>2.7928176263189859</v>
      </c>
      <c r="I54" s="23">
        <v>4.7879216463515339</v>
      </c>
      <c r="J54" s="23">
        <v>6.96688537167761</v>
      </c>
      <c r="K54" s="23">
        <v>9.3646915174131156</v>
      </c>
      <c r="L54" s="23">
        <v>11.824009568809991</v>
      </c>
      <c r="M54" s="23">
        <v>14.124225794932368</v>
      </c>
      <c r="N54" s="23">
        <v>16.080450495897828</v>
      </c>
      <c r="O54" s="23">
        <v>17.590036966116926</v>
      </c>
      <c r="P54" s="23">
        <v>18.656753960334008</v>
      </c>
      <c r="Q54" s="23">
        <v>19.447379589750671</v>
      </c>
      <c r="R54" s="23">
        <v>20.119339364775321</v>
      </c>
      <c r="S54" s="23">
        <v>20.702804800773098</v>
      </c>
      <c r="T54" s="23">
        <v>21.234282312337495</v>
      </c>
      <c r="U54" s="23">
        <v>21.741135280856692</v>
      </c>
      <c r="V54" s="23">
        <v>22.247065310557069</v>
      </c>
      <c r="W54" s="23">
        <v>22.731463891425491</v>
      </c>
      <c r="X54" s="23">
        <v>23.215992118980559</v>
      </c>
      <c r="Y54" s="23">
        <v>23.681992121721425</v>
      </c>
      <c r="Z54" s="23">
        <v>24.139503223452937</v>
      </c>
      <c r="AA54" s="23">
        <v>24.587445939070204</v>
      </c>
      <c r="AB54" s="23">
        <v>25.007668325237375</v>
      </c>
      <c r="AC54" s="23">
        <v>25.423358139031148</v>
      </c>
      <c r="AD54" s="23">
        <v>25.845906257242298</v>
      </c>
      <c r="AE54" s="23">
        <v>26.275410563418497</v>
      </c>
      <c r="AF54" s="23">
        <v>26.711984669872106</v>
      </c>
      <c r="AG54" s="23">
        <v>27.15574403214255</v>
      </c>
      <c r="AH54" s="23">
        <v>27.606805978730389</v>
      </c>
      <c r="AI54" s="23">
        <v>28.065289741308629</v>
      </c>
      <c r="AJ54" s="23">
        <v>28.531316485418998</v>
      </c>
      <c r="AK54" s="23">
        <v>29.005009341660895</v>
      </c>
      <c r="AL54" s="23">
        <v>29.486493437380819</v>
      </c>
      <c r="AM54" s="23">
        <v>29.975895928870472</v>
      </c>
      <c r="AN54" s="15"/>
    </row>
    <row r="55" spans="1:40" x14ac:dyDescent="0.25">
      <c r="B55" s="15"/>
    </row>
    <row r="56" spans="1:40" x14ac:dyDescent="0.25">
      <c r="A56" s="4" t="s">
        <v>29</v>
      </c>
      <c r="B56" s="5" t="s">
        <v>34</v>
      </c>
      <c r="C56" s="24">
        <f>SUM(D56:AM56)</f>
        <v>1108.3647692440768</v>
      </c>
      <c r="D56" s="32">
        <v>0</v>
      </c>
      <c r="E56" s="23">
        <v>1.5898895807002775</v>
      </c>
      <c r="F56" s="23">
        <v>13.748890412775085</v>
      </c>
      <c r="G56" s="23">
        <v>22.808278683537726</v>
      </c>
      <c r="H56" s="23">
        <v>42.751240040375365</v>
      </c>
      <c r="I56" s="23">
        <v>51.274909040035041</v>
      </c>
      <c r="J56" s="23">
        <v>45.25319284552976</v>
      </c>
      <c r="K56" s="23">
        <v>50.971997635546103</v>
      </c>
      <c r="L56" s="23">
        <v>56.976484411438015</v>
      </c>
      <c r="M56" s="23">
        <v>60.054761124351174</v>
      </c>
      <c r="N56" s="23">
        <v>54.128826316532525</v>
      </c>
      <c r="O56" s="23">
        <v>46.854397278704177</v>
      </c>
      <c r="P56" s="23">
        <v>41.641532572174562</v>
      </c>
      <c r="Q56" s="23">
        <v>32.629910155745328</v>
      </c>
      <c r="R56" s="23">
        <v>32.106776260062013</v>
      </c>
      <c r="S56" s="23">
        <v>28.211016599911911</v>
      </c>
      <c r="T56" s="23">
        <v>27.903845047613082</v>
      </c>
      <c r="U56" s="23">
        <v>27.98600881850059</v>
      </c>
      <c r="V56" s="23">
        <v>28.169162904754927</v>
      </c>
      <c r="W56" s="23">
        <v>28.35435178809551</v>
      </c>
      <c r="X56" s="23">
        <v>28.866361171100117</v>
      </c>
      <c r="Y56" s="23">
        <v>28.655456184930721</v>
      </c>
      <c r="Z56" s="23">
        <v>28.149623424274587</v>
      </c>
      <c r="AA56" s="23">
        <v>27.78048315935904</v>
      </c>
      <c r="AB56" s="23">
        <v>26.5898515449115</v>
      </c>
      <c r="AC56" s="23">
        <v>26.351957545279358</v>
      </c>
      <c r="AD56" s="23">
        <v>26.013595981319863</v>
      </c>
      <c r="AE56" s="23">
        <v>25.72010219592169</v>
      </c>
      <c r="AF56" s="23">
        <v>25.468026946621002</v>
      </c>
      <c r="AG56" s="23">
        <v>25.215868263981193</v>
      </c>
      <c r="AH56" s="23">
        <v>24.966206201961569</v>
      </c>
      <c r="AI56" s="23">
        <v>24.719016041546119</v>
      </c>
      <c r="AJ56" s="23">
        <v>24.474273308461495</v>
      </c>
      <c r="AK56" s="23">
        <v>24.231953770753957</v>
      </c>
      <c r="AL56" s="23">
        <v>23.992033436390056</v>
      </c>
      <c r="AM56" s="23">
        <v>23.754488550881245</v>
      </c>
    </row>
    <row r="57" spans="1:40" x14ac:dyDescent="0.25">
      <c r="A57" s="33" t="s">
        <v>30</v>
      </c>
      <c r="B57" s="7" t="s">
        <v>34</v>
      </c>
      <c r="C57" s="18">
        <f>SUM(D57:AM57)</f>
        <v>0</v>
      </c>
      <c r="D57" s="32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</row>
    <row r="58" spans="1:40" x14ac:dyDescent="0.25">
      <c r="A58" s="34" t="s">
        <v>31</v>
      </c>
      <c r="B58" s="7" t="s">
        <v>34</v>
      </c>
      <c r="C58" s="18">
        <f>SUM(D58:AM58)</f>
        <v>1108.3647692440768</v>
      </c>
      <c r="D58" s="32">
        <v>0</v>
      </c>
      <c r="E58" s="23">
        <v>1.5898895807002775</v>
      </c>
      <c r="F58" s="23">
        <v>13.748890412775085</v>
      </c>
      <c r="G58" s="23">
        <v>22.808278683537726</v>
      </c>
      <c r="H58" s="23">
        <v>42.751240040375365</v>
      </c>
      <c r="I58" s="23">
        <v>51.274909040035041</v>
      </c>
      <c r="J58" s="23">
        <v>45.25319284552976</v>
      </c>
      <c r="K58" s="23">
        <v>50.971997635546103</v>
      </c>
      <c r="L58" s="23">
        <v>56.976484411438015</v>
      </c>
      <c r="M58" s="23">
        <v>60.054761124351174</v>
      </c>
      <c r="N58" s="23">
        <v>54.128826316532525</v>
      </c>
      <c r="O58" s="23">
        <v>46.854397278704177</v>
      </c>
      <c r="P58" s="23">
        <v>41.641532572174562</v>
      </c>
      <c r="Q58" s="23">
        <v>32.629910155745328</v>
      </c>
      <c r="R58" s="23">
        <v>32.106776260062013</v>
      </c>
      <c r="S58" s="23">
        <v>28.211016599911911</v>
      </c>
      <c r="T58" s="23">
        <v>27.903845047613082</v>
      </c>
      <c r="U58" s="23">
        <v>27.98600881850059</v>
      </c>
      <c r="V58" s="23">
        <v>28.169162904754927</v>
      </c>
      <c r="W58" s="23">
        <v>28.35435178809551</v>
      </c>
      <c r="X58" s="23">
        <v>28.866361171100117</v>
      </c>
      <c r="Y58" s="23">
        <v>28.655456184930721</v>
      </c>
      <c r="Z58" s="23">
        <v>28.149623424274587</v>
      </c>
      <c r="AA58" s="23">
        <v>27.78048315935904</v>
      </c>
      <c r="AB58" s="23">
        <v>26.5898515449115</v>
      </c>
      <c r="AC58" s="23">
        <v>26.351957545279358</v>
      </c>
      <c r="AD58" s="23">
        <v>26.013595981319863</v>
      </c>
      <c r="AE58" s="23">
        <v>25.72010219592169</v>
      </c>
      <c r="AF58" s="23">
        <v>25.468026946621002</v>
      </c>
      <c r="AG58" s="23">
        <v>25.215868263981193</v>
      </c>
      <c r="AH58" s="23">
        <v>24.966206201961569</v>
      </c>
      <c r="AI58" s="23">
        <v>24.719016041546119</v>
      </c>
      <c r="AJ58" s="23">
        <v>24.474273308461495</v>
      </c>
      <c r="AK58" s="23">
        <v>24.231953770753957</v>
      </c>
      <c r="AL58" s="23">
        <v>23.992033436390056</v>
      </c>
      <c r="AM58" s="23">
        <v>23.754488550881245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Graphiques</vt:lpstr>
      <vt:lpstr>Inputs</vt:lpstr>
      <vt:lpstr>Calcul SE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Janin</dc:creator>
  <cp:lastModifiedBy>CAUSSE Francoise</cp:lastModifiedBy>
  <dcterms:created xsi:type="dcterms:W3CDTF">2015-12-16T14:19:45Z</dcterms:created>
  <dcterms:modified xsi:type="dcterms:W3CDTF">2017-07-19T08:48:33Z</dcterms:modified>
</cp:coreProperties>
</file>